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fgrp.iwbnet.ch\funktgrp$\Submissionen\Ausschreibungen\BE\BE_2020_020 Sanierung Kraftwerk Neue Welt\02_Submissionsunterlagen\"/>
    </mc:Choice>
  </mc:AlternateContent>
  <bookViews>
    <workbookView xWindow="480" yWindow="30" windowWidth="15200" windowHeight="12270" activeTab="1"/>
  </bookViews>
  <sheets>
    <sheet name="Grundlagen Honorarermittlung" sheetId="4" r:id="rId1"/>
    <sheet name="Honorarzusammenstellung" sheetId="1" r:id="rId2"/>
    <sheet name="Daten" sheetId="6" state="hidden" r:id="rId3"/>
  </sheets>
  <definedNames>
    <definedName name="_Toc289778782" localSheetId="0">'Grundlagen Honorarermittlung'!$A$54</definedName>
    <definedName name="_Toc289778783" localSheetId="0">'Grundlagen Honorarermittlung'!$A$56</definedName>
    <definedName name="_xlnm.Print_Area" localSheetId="0">'Grundlagen Honorarermittlung'!$A$1:$O$65</definedName>
    <definedName name="_xlnm.Print_Area" localSheetId="1">Honorarzusammenstellung!$A$1:$Q$146</definedName>
    <definedName name="_xlnm.Print_Titles" localSheetId="0">'Grundlagen Honorarermittlung'!$1:$6</definedName>
    <definedName name="_xlnm.Print_Titles" localSheetId="1">Honorarzusammenstellung!$1:$10</definedName>
    <definedName name="KG">Daten!$A$6:$A$14</definedName>
    <definedName name="KGT">Daten!$A$6:$B$14</definedName>
  </definedNames>
  <calcPr calcId="162913"/>
</workbook>
</file>

<file path=xl/calcChain.xml><?xml version="1.0" encoding="utf-8"?>
<calcChain xmlns="http://schemas.openxmlformats.org/spreadsheetml/2006/main">
  <c r="C22" i="1" l="1"/>
  <c r="F102" i="1" l="1"/>
  <c r="D102" i="1"/>
  <c r="B103" i="1"/>
  <c r="C95" i="1"/>
  <c r="N36" i="4" l="1"/>
  <c r="L36" i="4" l="1"/>
  <c r="J36" i="4"/>
  <c r="H36" i="4"/>
  <c r="F36" i="4"/>
  <c r="D36" i="4"/>
  <c r="N47" i="4"/>
  <c r="D47" i="4" l="1"/>
  <c r="F47" i="4"/>
  <c r="F48" i="4" s="1"/>
  <c r="G48" i="4" s="1"/>
  <c r="B14" i="6" l="1"/>
  <c r="B13" i="6"/>
  <c r="C101" i="1" l="1"/>
  <c r="C46" i="4" l="1"/>
  <c r="C45" i="4"/>
  <c r="C44" i="4"/>
  <c r="C43" i="4"/>
  <c r="C42" i="4"/>
  <c r="C41" i="4"/>
  <c r="C40" i="4"/>
  <c r="C39" i="4"/>
  <c r="C38" i="4"/>
  <c r="N48" i="4" s="1"/>
  <c r="H47" i="4"/>
  <c r="J47" i="4"/>
  <c r="L47" i="4"/>
  <c r="O48" i="4" l="1"/>
  <c r="E123" i="1"/>
  <c r="O42" i="4"/>
  <c r="K42" i="4"/>
  <c r="G42" i="4"/>
  <c r="I42" i="4"/>
  <c r="M42" i="4"/>
  <c r="E42" i="4"/>
  <c r="O46" i="4"/>
  <c r="E46" i="4"/>
  <c r="M46" i="4"/>
  <c r="I46" i="4"/>
  <c r="K46" i="4"/>
  <c r="G46" i="4"/>
  <c r="O43" i="4"/>
  <c r="K43" i="4"/>
  <c r="E43" i="4"/>
  <c r="M43" i="4"/>
  <c r="G43" i="4"/>
  <c r="I43" i="4"/>
  <c r="O44" i="4"/>
  <c r="G44" i="4"/>
  <c r="E44" i="4"/>
  <c r="M44" i="4"/>
  <c r="I44" i="4"/>
  <c r="K44" i="4"/>
  <c r="O41" i="4"/>
  <c r="M41" i="4"/>
  <c r="K41" i="4"/>
  <c r="G41" i="4"/>
  <c r="E41" i="4"/>
  <c r="I41" i="4"/>
  <c r="O45" i="4"/>
  <c r="E45" i="4"/>
  <c r="I45" i="4"/>
  <c r="K45" i="4"/>
  <c r="M45" i="4"/>
  <c r="G45" i="4"/>
  <c r="O39" i="4"/>
  <c r="K39" i="4"/>
  <c r="E39" i="4"/>
  <c r="G39" i="4"/>
  <c r="I39" i="4"/>
  <c r="M39" i="4"/>
  <c r="O38" i="4"/>
  <c r="E38" i="4"/>
  <c r="K38" i="4"/>
  <c r="M38" i="4"/>
  <c r="G38" i="4"/>
  <c r="I38" i="4"/>
  <c r="K40" i="4"/>
  <c r="I40" i="4"/>
  <c r="E40" i="4"/>
  <c r="O40" i="4"/>
  <c r="M40" i="4"/>
  <c r="G40" i="4"/>
  <c r="D48" i="4"/>
  <c r="H48" i="4"/>
  <c r="L48" i="4"/>
  <c r="J48" i="4"/>
  <c r="E48" i="4" l="1"/>
  <c r="E63" i="1"/>
  <c r="E65" i="1" s="1"/>
  <c r="K48" i="4"/>
  <c r="E40" i="1"/>
  <c r="E42" i="1" s="1"/>
  <c r="I48" i="4"/>
  <c r="E85" i="1"/>
  <c r="M48" i="4"/>
  <c r="C96" i="1"/>
  <c r="R96" i="1" s="1"/>
  <c r="S96" i="1" s="1"/>
  <c r="B97" i="1"/>
  <c r="C97" i="1" s="1"/>
  <c r="H103" i="1"/>
  <c r="J103" i="1"/>
  <c r="L103" i="1"/>
  <c r="N103" i="1"/>
  <c r="P103" i="1"/>
  <c r="R103" i="1"/>
  <c r="T103" i="1"/>
  <c r="V103" i="1"/>
  <c r="X103" i="1"/>
  <c r="E112" i="1"/>
  <c r="E19" i="1" s="1"/>
  <c r="E74" i="1"/>
  <c r="G74" i="1"/>
  <c r="I70" i="1"/>
  <c r="I71" i="1" s="1"/>
  <c r="AD71" i="1" s="1"/>
  <c r="I73" i="1"/>
  <c r="I74" i="1"/>
  <c r="K70" i="1"/>
  <c r="K71" i="1" s="1"/>
  <c r="AF71" i="1" s="1"/>
  <c r="K73" i="1"/>
  <c r="K74" i="1"/>
  <c r="M70" i="1"/>
  <c r="M71" i="1" s="1"/>
  <c r="AH71" i="1" s="1"/>
  <c r="M73" i="1"/>
  <c r="M74" i="1"/>
  <c r="O70" i="1"/>
  <c r="O71" i="1" s="1"/>
  <c r="O73" i="1"/>
  <c r="O74" i="1"/>
  <c r="Q70" i="1"/>
  <c r="Q71" i="1" s="1"/>
  <c r="AL71" i="1" s="1"/>
  <c r="Q73" i="1"/>
  <c r="Q74" i="1"/>
  <c r="S70" i="1"/>
  <c r="S71" i="1" s="1"/>
  <c r="AN71" i="1" s="1"/>
  <c r="S73" i="1"/>
  <c r="S74" i="1"/>
  <c r="U70" i="1"/>
  <c r="U71" i="1" s="1"/>
  <c r="AP71" i="1" s="1"/>
  <c r="U73" i="1"/>
  <c r="U74" i="1"/>
  <c r="W70" i="1"/>
  <c r="W71" i="1" s="1"/>
  <c r="AR71" i="1" s="1"/>
  <c r="W73" i="1"/>
  <c r="W74" i="1"/>
  <c r="Y70" i="1"/>
  <c r="Y71" i="1" s="1"/>
  <c r="AT71" i="1" s="1"/>
  <c r="Y73" i="1"/>
  <c r="Y74" i="1"/>
  <c r="D145" i="1"/>
  <c r="E133" i="1"/>
  <c r="E134" i="1"/>
  <c r="E130" i="1"/>
  <c r="E131" i="1" s="1"/>
  <c r="G133" i="1"/>
  <c r="G134" i="1"/>
  <c r="G130" i="1"/>
  <c r="G131" i="1" s="1"/>
  <c r="AB131" i="1" s="1"/>
  <c r="I133" i="1"/>
  <c r="I134" i="1"/>
  <c r="I130" i="1"/>
  <c r="I131" i="1" s="1"/>
  <c r="AD131" i="1" s="1"/>
  <c r="K133" i="1"/>
  <c r="K134" i="1"/>
  <c r="K130" i="1"/>
  <c r="K131" i="1" s="1"/>
  <c r="AF131" i="1" s="1"/>
  <c r="M130" i="1"/>
  <c r="M131" i="1" s="1"/>
  <c r="AH131" i="1" s="1"/>
  <c r="M133" i="1"/>
  <c r="M134" i="1"/>
  <c r="O130" i="1"/>
  <c r="O131" i="1" s="1"/>
  <c r="AJ131" i="1" s="1"/>
  <c r="O133" i="1"/>
  <c r="O134" i="1"/>
  <c r="Q130" i="1"/>
  <c r="Q131" i="1" s="1"/>
  <c r="AL131" i="1" s="1"/>
  <c r="Q133" i="1"/>
  <c r="Q134" i="1"/>
  <c r="S130" i="1"/>
  <c r="S131" i="1" s="1"/>
  <c r="AN131" i="1" s="1"/>
  <c r="S133" i="1"/>
  <c r="S134" i="1"/>
  <c r="U130" i="1"/>
  <c r="U131" i="1" s="1"/>
  <c r="AP131" i="1" s="1"/>
  <c r="U133" i="1"/>
  <c r="U134" i="1"/>
  <c r="W130" i="1"/>
  <c r="W131" i="1" s="1"/>
  <c r="AR131" i="1" s="1"/>
  <c r="W133" i="1"/>
  <c r="W134" i="1"/>
  <c r="Y130" i="1"/>
  <c r="Y131" i="1" s="1"/>
  <c r="AT131" i="1" s="1"/>
  <c r="Y133" i="1"/>
  <c r="Y134" i="1"/>
  <c r="G112" i="1"/>
  <c r="AB112" i="1" s="1"/>
  <c r="AB113" i="1" s="1"/>
  <c r="I112" i="1"/>
  <c r="K112" i="1"/>
  <c r="J19" i="1" s="1"/>
  <c r="M112" i="1"/>
  <c r="L19" i="1" s="1"/>
  <c r="O112" i="1"/>
  <c r="N19" i="1" s="1"/>
  <c r="Q112" i="1"/>
  <c r="P19" i="1" s="1"/>
  <c r="S112" i="1"/>
  <c r="AN112" i="1" s="1"/>
  <c r="AN113" i="1" s="1"/>
  <c r="U112" i="1"/>
  <c r="AP112" i="1" s="1"/>
  <c r="AP113" i="1" s="1"/>
  <c r="W112" i="1"/>
  <c r="AR112" i="1" s="1"/>
  <c r="AR113" i="1" s="1"/>
  <c r="Y112" i="1"/>
  <c r="Y47" i="1"/>
  <c r="Y48" i="1" s="1"/>
  <c r="AT48" i="1" s="1"/>
  <c r="Y50" i="1"/>
  <c r="Y51" i="1"/>
  <c r="E51" i="1"/>
  <c r="G51" i="1"/>
  <c r="I47" i="1"/>
  <c r="I48" i="1" s="1"/>
  <c r="AD48" i="1" s="1"/>
  <c r="I50" i="1"/>
  <c r="I51" i="1"/>
  <c r="K47" i="1"/>
  <c r="K48" i="1" s="1"/>
  <c r="AF48" i="1" s="1"/>
  <c r="K50" i="1"/>
  <c r="K51" i="1"/>
  <c r="M47" i="1"/>
  <c r="M48" i="1" s="1"/>
  <c r="AH48" i="1" s="1"/>
  <c r="M50" i="1"/>
  <c r="M51" i="1"/>
  <c r="O47" i="1"/>
  <c r="O48" i="1" s="1"/>
  <c r="AJ48" i="1" s="1"/>
  <c r="O50" i="1"/>
  <c r="O51" i="1"/>
  <c r="Q47" i="1"/>
  <c r="Q48" i="1" s="1"/>
  <c r="AL48" i="1" s="1"/>
  <c r="Q50" i="1"/>
  <c r="Q51" i="1"/>
  <c r="S47" i="1"/>
  <c r="S48" i="1" s="1"/>
  <c r="AN48" i="1" s="1"/>
  <c r="S50" i="1"/>
  <c r="S51" i="1"/>
  <c r="U47" i="1"/>
  <c r="U48" i="1" s="1"/>
  <c r="AP48" i="1" s="1"/>
  <c r="U50" i="1"/>
  <c r="U51" i="1"/>
  <c r="W47" i="1"/>
  <c r="W48" i="1" s="1"/>
  <c r="AR48" i="1" s="1"/>
  <c r="W50" i="1"/>
  <c r="W51" i="1"/>
  <c r="D23" i="1"/>
  <c r="F23" i="1"/>
  <c r="H23" i="1"/>
  <c r="J23" i="1"/>
  <c r="L23" i="1"/>
  <c r="N23" i="1"/>
  <c r="P23" i="1"/>
  <c r="R23" i="1"/>
  <c r="T23" i="1"/>
  <c r="V23" i="1"/>
  <c r="X23" i="1"/>
  <c r="C91" i="1"/>
  <c r="X143" i="1"/>
  <c r="V143" i="1"/>
  <c r="T143" i="1"/>
  <c r="R143" i="1"/>
  <c r="X142" i="1"/>
  <c r="V142" i="1"/>
  <c r="T142" i="1"/>
  <c r="R142" i="1"/>
  <c r="X128" i="1"/>
  <c r="V128" i="1"/>
  <c r="T128" i="1"/>
  <c r="R128" i="1"/>
  <c r="X127" i="1"/>
  <c r="V127" i="1"/>
  <c r="T127" i="1"/>
  <c r="R127" i="1"/>
  <c r="X90" i="1"/>
  <c r="V90" i="1"/>
  <c r="T90" i="1"/>
  <c r="R90" i="1"/>
  <c r="X89" i="1"/>
  <c r="V89" i="1"/>
  <c r="T89" i="1"/>
  <c r="R89" i="1"/>
  <c r="X68" i="1"/>
  <c r="V68" i="1"/>
  <c r="T68" i="1"/>
  <c r="R68" i="1"/>
  <c r="X67" i="1"/>
  <c r="V67" i="1"/>
  <c r="T67" i="1"/>
  <c r="R67" i="1"/>
  <c r="X45" i="1"/>
  <c r="V45" i="1"/>
  <c r="T45" i="1"/>
  <c r="R45" i="1"/>
  <c r="X44" i="1"/>
  <c r="V44" i="1"/>
  <c r="T44" i="1"/>
  <c r="R44" i="1"/>
  <c r="D31" i="1"/>
  <c r="D27" i="1"/>
  <c r="H5" i="1" s="1"/>
  <c r="D140" i="1"/>
  <c r="D121" i="1"/>
  <c r="D83" i="1"/>
  <c r="D61" i="1"/>
  <c r="D38" i="1"/>
  <c r="D29" i="1"/>
  <c r="C7" i="1"/>
  <c r="A9" i="1"/>
  <c r="A8" i="1"/>
  <c r="A7" i="1"/>
  <c r="H5" i="4"/>
  <c r="H3" i="4"/>
  <c r="H2" i="4"/>
  <c r="H1" i="4"/>
  <c r="L5" i="4"/>
  <c r="E125" i="1"/>
  <c r="P128" i="1"/>
  <c r="N128" i="1"/>
  <c r="L128" i="1"/>
  <c r="J128" i="1"/>
  <c r="H128" i="1"/>
  <c r="F128" i="1"/>
  <c r="D128" i="1"/>
  <c r="P127" i="1"/>
  <c r="N127" i="1"/>
  <c r="L127" i="1"/>
  <c r="J127" i="1"/>
  <c r="H127" i="1"/>
  <c r="F127" i="1"/>
  <c r="D127" i="1"/>
  <c r="P90" i="1"/>
  <c r="N90" i="1"/>
  <c r="L90" i="1"/>
  <c r="J90" i="1"/>
  <c r="H90" i="1"/>
  <c r="F90" i="1"/>
  <c r="D90" i="1"/>
  <c r="P89" i="1"/>
  <c r="N89" i="1"/>
  <c r="L89" i="1"/>
  <c r="J89" i="1"/>
  <c r="H89" i="1"/>
  <c r="F89" i="1"/>
  <c r="D89" i="1"/>
  <c r="P68" i="1"/>
  <c r="N68" i="1"/>
  <c r="L68" i="1"/>
  <c r="J68" i="1"/>
  <c r="H68" i="1"/>
  <c r="F68" i="1"/>
  <c r="D68" i="1"/>
  <c r="P67" i="1"/>
  <c r="N67" i="1"/>
  <c r="L67" i="1"/>
  <c r="J67" i="1"/>
  <c r="H67" i="1"/>
  <c r="F67" i="1"/>
  <c r="D67" i="1"/>
  <c r="P45" i="1"/>
  <c r="N45" i="1"/>
  <c r="L45" i="1"/>
  <c r="J45" i="1"/>
  <c r="H45" i="1"/>
  <c r="F45" i="1"/>
  <c r="D45" i="1"/>
  <c r="P44" i="1"/>
  <c r="N44" i="1"/>
  <c r="L44" i="1"/>
  <c r="J44" i="1"/>
  <c r="H44" i="1"/>
  <c r="F44" i="1"/>
  <c r="D44" i="1"/>
  <c r="N142" i="1"/>
  <c r="P142" i="1"/>
  <c r="N143" i="1"/>
  <c r="P143" i="1"/>
  <c r="D142" i="1"/>
  <c r="F142" i="1"/>
  <c r="H142" i="1"/>
  <c r="J142" i="1"/>
  <c r="L142" i="1"/>
  <c r="D143" i="1"/>
  <c r="F143" i="1"/>
  <c r="H143" i="1"/>
  <c r="J143" i="1"/>
  <c r="L143" i="1"/>
  <c r="E47" i="1" l="1"/>
  <c r="E48" i="1" s="1"/>
  <c r="Z48" i="1" s="1"/>
  <c r="G47" i="1"/>
  <c r="G48" i="1" s="1"/>
  <c r="AB48" i="1" s="1"/>
  <c r="G73" i="1"/>
  <c r="G75" i="1" s="1"/>
  <c r="AB75" i="1" s="1"/>
  <c r="E70" i="1"/>
  <c r="E71" i="1" s="1"/>
  <c r="Z71" i="1" s="1"/>
  <c r="E73" i="1"/>
  <c r="G70" i="1"/>
  <c r="G71" i="1" s="1"/>
  <c r="AB71" i="1" s="1"/>
  <c r="G50" i="1"/>
  <c r="G52" i="1" s="1"/>
  <c r="AB52" i="1" s="1"/>
  <c r="E50" i="1"/>
  <c r="E52" i="1" s="1"/>
  <c r="Z52" i="1" s="1"/>
  <c r="E87" i="1"/>
  <c r="E102" i="1"/>
  <c r="V96" i="1"/>
  <c r="W96" i="1" s="1"/>
  <c r="J96" i="1"/>
  <c r="K96" i="1" s="1"/>
  <c r="X96" i="1"/>
  <c r="Y96" i="1" s="1"/>
  <c r="F96" i="1"/>
  <c r="G96" i="1" s="1"/>
  <c r="N96" i="1"/>
  <c r="O96" i="1" s="1"/>
  <c r="P96" i="1"/>
  <c r="Q96" i="1" s="1"/>
  <c r="L97" i="1"/>
  <c r="M97" i="1" s="1"/>
  <c r="D97" i="1"/>
  <c r="V97" i="1"/>
  <c r="W97" i="1" s="1"/>
  <c r="L102" i="1"/>
  <c r="H96" i="1"/>
  <c r="I96" i="1" s="1"/>
  <c r="F97" i="1"/>
  <c r="G97" i="1" s="1"/>
  <c r="J97" i="1"/>
  <c r="K97" i="1" s="1"/>
  <c r="R97" i="1"/>
  <c r="S97" i="1" s="1"/>
  <c r="S98" i="1" s="1"/>
  <c r="AN98" i="1" s="1"/>
  <c r="T97" i="1"/>
  <c r="U97" i="1" s="1"/>
  <c r="N97" i="1"/>
  <c r="O97" i="1" s="1"/>
  <c r="T96" i="1"/>
  <c r="U96" i="1" s="1"/>
  <c r="P97" i="1"/>
  <c r="Q97" i="1" s="1"/>
  <c r="L96" i="1"/>
  <c r="M96" i="1" s="1"/>
  <c r="E97" i="1"/>
  <c r="D96" i="1"/>
  <c r="E96" i="1" s="1"/>
  <c r="X97" i="1"/>
  <c r="Y97" i="1" s="1"/>
  <c r="H97" i="1"/>
  <c r="I97" i="1" s="1"/>
  <c r="I103" i="1"/>
  <c r="Q103" i="1"/>
  <c r="M102" i="1"/>
  <c r="Y103" i="1"/>
  <c r="T102" i="1"/>
  <c r="U102" i="1" s="1"/>
  <c r="K103" i="1"/>
  <c r="S103" i="1"/>
  <c r="R106" i="1" s="1"/>
  <c r="R17" i="1" s="1"/>
  <c r="M103" i="1"/>
  <c r="U103" i="1"/>
  <c r="V102" i="1"/>
  <c r="W102" i="1" s="1"/>
  <c r="V107" i="1" s="1"/>
  <c r="V18" i="1" s="1"/>
  <c r="N102" i="1"/>
  <c r="G102" i="1"/>
  <c r="O103" i="1"/>
  <c r="W103" i="1"/>
  <c r="X102" i="1"/>
  <c r="Y102" i="1" s="1"/>
  <c r="R102" i="1"/>
  <c r="P102" i="1"/>
  <c r="Q102" i="1" s="1"/>
  <c r="J102" i="1"/>
  <c r="K102" i="1" s="1"/>
  <c r="H102" i="1"/>
  <c r="W135" i="1"/>
  <c r="AR135" i="1" s="1"/>
  <c r="AR136" i="1" s="1"/>
  <c r="W136" i="1" s="1"/>
  <c r="V20" i="1" s="1"/>
  <c r="Y75" i="1"/>
  <c r="AT75" i="1" s="1"/>
  <c r="AT76" i="1" s="1"/>
  <c r="Y76" i="1" s="1"/>
  <c r="X16" i="1" s="1"/>
  <c r="Q52" i="1"/>
  <c r="AL52" i="1" s="1"/>
  <c r="AL53" i="1" s="1"/>
  <c r="Q53" i="1" s="1"/>
  <c r="P15" i="1" s="1"/>
  <c r="AL112" i="1"/>
  <c r="AL113" i="1" s="1"/>
  <c r="V19" i="1"/>
  <c r="AJ112" i="1"/>
  <c r="AJ113" i="1" s="1"/>
  <c r="F19" i="1"/>
  <c r="U135" i="1"/>
  <c r="AP135" i="1" s="1"/>
  <c r="AP136" i="1" s="1"/>
  <c r="U136" i="1" s="1"/>
  <c r="T20" i="1" s="1"/>
  <c r="M135" i="1"/>
  <c r="AH135" i="1" s="1"/>
  <c r="AH136" i="1" s="1"/>
  <c r="M136" i="1" s="1"/>
  <c r="L20" i="1" s="1"/>
  <c r="O135" i="1"/>
  <c r="AJ135" i="1" s="1"/>
  <c r="AJ136" i="1" s="1"/>
  <c r="O136" i="1" s="1"/>
  <c r="N20" i="1" s="1"/>
  <c r="K135" i="1"/>
  <c r="AF135" i="1" s="1"/>
  <c r="AF136" i="1" s="1"/>
  <c r="K136" i="1" s="1"/>
  <c r="J20" i="1" s="1"/>
  <c r="T19" i="1"/>
  <c r="U52" i="1"/>
  <c r="AP52" i="1" s="1"/>
  <c r="AP53" i="1" s="1"/>
  <c r="U53" i="1" s="1"/>
  <c r="T15" i="1" s="1"/>
  <c r="AJ71" i="1"/>
  <c r="I52" i="1"/>
  <c r="AD52" i="1" s="1"/>
  <c r="AD53" i="1" s="1"/>
  <c r="I53" i="1" s="1"/>
  <c r="H15" i="1" s="1"/>
  <c r="S135" i="1"/>
  <c r="AN135" i="1" s="1"/>
  <c r="AN136" i="1" s="1"/>
  <c r="S136" i="1" s="1"/>
  <c r="R20" i="1" s="1"/>
  <c r="K75" i="1"/>
  <c r="AF75" i="1" s="1"/>
  <c r="AF76" i="1" s="1"/>
  <c r="K76" i="1" s="1"/>
  <c r="J16" i="1" s="1"/>
  <c r="I75" i="1"/>
  <c r="AD75" i="1" s="1"/>
  <c r="AD76" i="1" s="1"/>
  <c r="I76" i="1" s="1"/>
  <c r="H16" i="1" s="1"/>
  <c r="R19" i="1"/>
  <c r="Y135" i="1"/>
  <c r="AT135" i="1" s="1"/>
  <c r="AT136" i="1" s="1"/>
  <c r="Y136" i="1" s="1"/>
  <c r="X20" i="1" s="1"/>
  <c r="I135" i="1"/>
  <c r="AD135" i="1" s="1"/>
  <c r="AD136" i="1" s="1"/>
  <c r="I136" i="1" s="1"/>
  <c r="H20" i="1" s="1"/>
  <c r="U75" i="1"/>
  <c r="AP75" i="1" s="1"/>
  <c r="AP76" i="1" s="1"/>
  <c r="U76" i="1" s="1"/>
  <c r="T16" i="1" s="1"/>
  <c r="S75" i="1"/>
  <c r="AN75" i="1" s="1"/>
  <c r="AN76" i="1" s="1"/>
  <c r="S76" i="1" s="1"/>
  <c r="R16" i="1" s="1"/>
  <c r="AF112" i="1"/>
  <c r="AF113" i="1" s="1"/>
  <c r="E135" i="1"/>
  <c r="Z135" i="1" s="1"/>
  <c r="Q75" i="1"/>
  <c r="AL75" i="1" s="1"/>
  <c r="AL76" i="1" s="1"/>
  <c r="Q76" i="1" s="1"/>
  <c r="P16" i="1" s="1"/>
  <c r="E75" i="1"/>
  <c r="Z75" i="1" s="1"/>
  <c r="S52" i="1"/>
  <c r="AN52" i="1" s="1"/>
  <c r="AN53" i="1" s="1"/>
  <c r="S53" i="1" s="1"/>
  <c r="R15" i="1" s="1"/>
  <c r="Q135" i="1"/>
  <c r="AL135" i="1" s="1"/>
  <c r="AL136" i="1" s="1"/>
  <c r="Q136" i="1" s="1"/>
  <c r="P20" i="1" s="1"/>
  <c r="W75" i="1"/>
  <c r="AR75" i="1" s="1"/>
  <c r="AR76" i="1" s="1"/>
  <c r="W76" i="1" s="1"/>
  <c r="V16" i="1" s="1"/>
  <c r="AH112" i="1"/>
  <c r="AH113" i="1" s="1"/>
  <c r="W52" i="1"/>
  <c r="AR52" i="1" s="1"/>
  <c r="AR53" i="1" s="1"/>
  <c r="W53" i="1" s="1"/>
  <c r="V15" i="1" s="1"/>
  <c r="O52" i="1"/>
  <c r="AJ52" i="1" s="1"/>
  <c r="AJ53" i="1" s="1"/>
  <c r="O53" i="1" s="1"/>
  <c r="N15" i="1" s="1"/>
  <c r="G135" i="1"/>
  <c r="AB135" i="1" s="1"/>
  <c r="AB136" i="1" s="1"/>
  <c r="G136" i="1" s="1"/>
  <c r="F20" i="1" s="1"/>
  <c r="O75" i="1"/>
  <c r="AJ75" i="1" s="1"/>
  <c r="M75" i="1"/>
  <c r="AH75" i="1" s="1"/>
  <c r="AH76" i="1" s="1"/>
  <c r="M76" i="1" s="1"/>
  <c r="L16" i="1" s="1"/>
  <c r="Z112" i="1"/>
  <c r="Z113" i="1" s="1"/>
  <c r="K52" i="1"/>
  <c r="AF52" i="1" s="1"/>
  <c r="AF53" i="1" s="1"/>
  <c r="K53" i="1" s="1"/>
  <c r="J15" i="1" s="1"/>
  <c r="Y52" i="1"/>
  <c r="AT52" i="1" s="1"/>
  <c r="AT53" i="1" s="1"/>
  <c r="Y53" i="1" s="1"/>
  <c r="X15" i="1" s="1"/>
  <c r="X19" i="1"/>
  <c r="AT112" i="1"/>
  <c r="AT113" i="1" s="1"/>
  <c r="C131" i="1"/>
  <c r="Z131" i="1"/>
  <c r="M52" i="1"/>
  <c r="AH52" i="1" s="1"/>
  <c r="AH53" i="1" s="1"/>
  <c r="M53" i="1" s="1"/>
  <c r="L15" i="1" s="1"/>
  <c r="C112" i="1"/>
  <c r="H19" i="1"/>
  <c r="AD112" i="1"/>
  <c r="AD113" i="1" s="1"/>
  <c r="Q98" i="1" l="1"/>
  <c r="AL98" i="1" s="1"/>
  <c r="AB76" i="1"/>
  <c r="G76" i="1" s="1"/>
  <c r="F16" i="1" s="1"/>
  <c r="C48" i="1"/>
  <c r="Z76" i="1"/>
  <c r="E76" i="1" s="1"/>
  <c r="C71" i="1"/>
  <c r="Z53" i="1"/>
  <c r="E53" i="1" s="1"/>
  <c r="AB53" i="1"/>
  <c r="G53" i="1" s="1"/>
  <c r="F15" i="1" s="1"/>
  <c r="G98" i="1"/>
  <c r="AB98" i="1" s="1"/>
  <c r="C102" i="1"/>
  <c r="C103" i="1" s="1"/>
  <c r="Y98" i="1"/>
  <c r="AT98" i="1" s="1"/>
  <c r="W98" i="1"/>
  <c r="AR98" i="1" s="1"/>
  <c r="I102" i="1"/>
  <c r="I104" i="1" s="1"/>
  <c r="AD104" i="1" s="1"/>
  <c r="O98" i="1"/>
  <c r="AJ98" i="1" s="1"/>
  <c r="R109" i="1"/>
  <c r="R110" i="1" s="1"/>
  <c r="F107" i="1"/>
  <c r="F18" i="1" s="1"/>
  <c r="L106" i="1"/>
  <c r="L17" i="1" s="1"/>
  <c r="M98" i="1"/>
  <c r="AH98" i="1" s="1"/>
  <c r="V106" i="1"/>
  <c r="V17" i="1" s="1"/>
  <c r="V21" i="1" s="1"/>
  <c r="J109" i="1"/>
  <c r="J110" i="1" s="1"/>
  <c r="I98" i="1"/>
  <c r="AD98" i="1" s="1"/>
  <c r="T107" i="1"/>
  <c r="T18" i="1" s="1"/>
  <c r="D107" i="1"/>
  <c r="D18" i="1" s="1"/>
  <c r="U104" i="1"/>
  <c r="AP104" i="1" s="1"/>
  <c r="J106" i="1"/>
  <c r="J17" i="1" s="1"/>
  <c r="T106" i="1"/>
  <c r="T17" i="1" s="1"/>
  <c r="P106" i="1"/>
  <c r="P17" i="1" s="1"/>
  <c r="L107" i="1"/>
  <c r="L18" i="1" s="1"/>
  <c r="H106" i="1"/>
  <c r="H17" i="1" s="1"/>
  <c r="U98" i="1"/>
  <c r="AP98" i="1" s="1"/>
  <c r="L109" i="1"/>
  <c r="L110" i="1" s="1"/>
  <c r="K98" i="1"/>
  <c r="AF98" i="1" s="1"/>
  <c r="N106" i="1"/>
  <c r="N17" i="1" s="1"/>
  <c r="E98" i="1"/>
  <c r="Z98" i="1" s="1"/>
  <c r="T109" i="1"/>
  <c r="T110" i="1" s="1"/>
  <c r="X109" i="1"/>
  <c r="X110" i="1" s="1"/>
  <c r="X106" i="1"/>
  <c r="X17" i="1" s="1"/>
  <c r="Y104" i="1"/>
  <c r="AT104" i="1" s="1"/>
  <c r="AT105" i="1" s="1"/>
  <c r="X107" i="1"/>
  <c r="X18" i="1" s="1"/>
  <c r="J107" i="1"/>
  <c r="J18" i="1" s="1"/>
  <c r="K104" i="1"/>
  <c r="AF104" i="1" s="1"/>
  <c r="W104" i="1"/>
  <c r="AR104" i="1" s="1"/>
  <c r="Q104" i="1"/>
  <c r="AL104" i="1" s="1"/>
  <c r="AL105" i="1" s="1"/>
  <c r="P107" i="1"/>
  <c r="M104" i="1"/>
  <c r="AH104" i="1" s="1"/>
  <c r="O102" i="1"/>
  <c r="N109" i="1"/>
  <c r="N110" i="1" s="1"/>
  <c r="P109" i="1"/>
  <c r="P110" i="1" s="1"/>
  <c r="V109" i="1"/>
  <c r="V110" i="1" s="1"/>
  <c r="S102" i="1"/>
  <c r="H109" i="1"/>
  <c r="H110" i="1" s="1"/>
  <c r="AJ76" i="1"/>
  <c r="O76" i="1" s="1"/>
  <c r="N16" i="1" s="1"/>
  <c r="Z136" i="1"/>
  <c r="E136" i="1" s="1"/>
  <c r="D20" i="1" s="1"/>
  <c r="C75" i="1"/>
  <c r="C135" i="1"/>
  <c r="D16" i="1"/>
  <c r="C52" i="1"/>
  <c r="D15" i="1"/>
  <c r="D54" i="1"/>
  <c r="T21" i="1" l="1"/>
  <c r="C53" i="1"/>
  <c r="H107" i="1"/>
  <c r="H18" i="1" s="1"/>
  <c r="H21" i="1" s="1"/>
  <c r="H22" i="1" s="1"/>
  <c r="H24" i="1" s="1"/>
  <c r="AD105" i="1"/>
  <c r="AR105" i="1"/>
  <c r="AH105" i="1"/>
  <c r="V108" i="1"/>
  <c r="W113" i="1" s="1"/>
  <c r="L108" i="1"/>
  <c r="M113" i="1" s="1"/>
  <c r="L21" i="1"/>
  <c r="L22" i="1" s="1"/>
  <c r="L24" i="1" s="1"/>
  <c r="AF105" i="1"/>
  <c r="J21" i="1"/>
  <c r="J22" i="1" s="1"/>
  <c r="J24" i="1" s="1"/>
  <c r="AP105" i="1"/>
  <c r="J108" i="1"/>
  <c r="K113" i="1" s="1"/>
  <c r="T108" i="1"/>
  <c r="U113" i="1" s="1"/>
  <c r="P108" i="1"/>
  <c r="Q113" i="1" s="1"/>
  <c r="X21" i="1"/>
  <c r="X22" i="1" s="1"/>
  <c r="X24" i="1" s="1"/>
  <c r="C98" i="1"/>
  <c r="X108" i="1"/>
  <c r="Y113" i="1" s="1"/>
  <c r="D103" i="1"/>
  <c r="D109" i="1" s="1"/>
  <c r="D110" i="1" s="1"/>
  <c r="F103" i="1"/>
  <c r="R107" i="1"/>
  <c r="S104" i="1"/>
  <c r="AN104" i="1" s="1"/>
  <c r="AN105" i="1" s="1"/>
  <c r="P18" i="1"/>
  <c r="P21" i="1" s="1"/>
  <c r="P22" i="1" s="1"/>
  <c r="P24" i="1" s="1"/>
  <c r="O104" i="1"/>
  <c r="AJ104" i="1" s="1"/>
  <c r="AJ105" i="1" s="1"/>
  <c r="N107" i="1"/>
  <c r="D137" i="1"/>
  <c r="D77" i="1"/>
  <c r="C76" i="1"/>
  <c r="T22" i="1"/>
  <c r="T24" i="1" s="1"/>
  <c r="V22" i="1"/>
  <c r="V24" i="1" s="1"/>
  <c r="H108" i="1" l="1"/>
  <c r="I113" i="1" s="1"/>
  <c r="E103" i="1"/>
  <c r="E104" i="1" s="1"/>
  <c r="F109" i="1"/>
  <c r="F110" i="1" s="1"/>
  <c r="C110" i="1" s="1"/>
  <c r="G103" i="1"/>
  <c r="N18" i="1"/>
  <c r="N21" i="1" s="1"/>
  <c r="N22" i="1" s="1"/>
  <c r="N24" i="1" s="1"/>
  <c r="N108" i="1"/>
  <c r="O113" i="1" s="1"/>
  <c r="C107" i="1"/>
  <c r="R18" i="1"/>
  <c r="R21" i="1" s="1"/>
  <c r="R108" i="1"/>
  <c r="S113" i="1" s="1"/>
  <c r="D106" i="1" l="1"/>
  <c r="D17" i="1" s="1"/>
  <c r="G104" i="1"/>
  <c r="AB104" i="1" s="1"/>
  <c r="AB105" i="1" s="1"/>
  <c r="F106" i="1"/>
  <c r="Z104" i="1"/>
  <c r="Z105" i="1" s="1"/>
  <c r="R22" i="1"/>
  <c r="R24" i="1" s="1"/>
  <c r="D108" i="1" l="1"/>
  <c r="E113" i="1" s="1"/>
  <c r="C106" i="1"/>
  <c r="D21" i="1"/>
  <c r="D22" i="1" s="1"/>
  <c r="D24" i="1" s="1"/>
  <c r="C104" i="1"/>
  <c r="F17" i="1"/>
  <c r="F21" i="1" s="1"/>
  <c r="F22" i="1" s="1"/>
  <c r="F24" i="1" s="1"/>
  <c r="F108" i="1"/>
  <c r="G113" i="1" s="1"/>
  <c r="D25" i="1" l="1"/>
  <c r="C108" i="1"/>
  <c r="D114" i="1"/>
</calcChain>
</file>

<file path=xl/sharedStrings.xml><?xml version="1.0" encoding="utf-8"?>
<sst xmlns="http://schemas.openxmlformats.org/spreadsheetml/2006/main" count="442" uniqueCount="165">
  <si>
    <t>Bauherr 1</t>
  </si>
  <si>
    <t>Bauherr 2</t>
  </si>
  <si>
    <t>Honorarberechnung</t>
  </si>
  <si>
    <t>Bauherr 3</t>
  </si>
  <si>
    <t>Bauherr 4</t>
  </si>
  <si>
    <t>Bauherr 5</t>
  </si>
  <si>
    <t>Bauherr 6</t>
  </si>
  <si>
    <t>Bauherr 7</t>
  </si>
  <si>
    <t>CHF/h</t>
  </si>
  <si>
    <t>%</t>
  </si>
  <si>
    <t>Offerierte Ansätze</t>
  </si>
  <si>
    <t>Total Globale</t>
  </si>
  <si>
    <t>Teilphase</t>
  </si>
  <si>
    <t>Projekt</t>
  </si>
  <si>
    <t>Total Honorar (exkl. MwSt.)</t>
  </si>
  <si>
    <t>Nebenkosten (geschätzt)</t>
  </si>
  <si>
    <t>Total Honorare exkl. MWSt.)</t>
  </si>
  <si>
    <t>Anbieter</t>
  </si>
  <si>
    <t>Ort / Datum</t>
  </si>
  <si>
    <t>Firmenstempel / Unterschrift</t>
  </si>
  <si>
    <t>Honorarermittlung</t>
  </si>
  <si>
    <t>Der Anbieter erklärt mit dem Angebot, dass er die in den Ausschreibungsunterlagen enthaltenen Bestimmungen zur Kenntnis genommen hat und aufgrund derselben das Angebot einreicht.</t>
  </si>
  <si>
    <t>Erklärung des Anbieters</t>
  </si>
  <si>
    <t>Erklärung des Veranstalters</t>
  </si>
  <si>
    <t>Die vom Anbieter gemachten Angaben und abgegebenen Unterlagen dienen ausschliesslich dem vorliegenden Auswahlverfahren und werden vertraulich behandelt.
Die Unterlagen werden nach Abschluss des Bewerbungsverfahrens nicht an die Anbieter zurückgegeben.</t>
  </si>
  <si>
    <t>Ausschreibung für Ingenieurleistungen</t>
  </si>
  <si>
    <t>r</t>
  </si>
  <si>
    <t>(-)</t>
  </si>
  <si>
    <t>Nebenkosten</t>
  </si>
  <si>
    <t>Geschätzt</t>
  </si>
  <si>
    <t>Geschätzte Nebenkosten</t>
  </si>
  <si>
    <t>Total Nebenkosten</t>
  </si>
  <si>
    <t>Honorar (CHF)</t>
  </si>
  <si>
    <t>Phase 4 - Ausschreibung</t>
  </si>
  <si>
    <t>Teilphase 41 - Ausschreibung, Offertvergleich, Vergabeantrag</t>
  </si>
  <si>
    <t>Subtotal Honorare Ausschreibung, Offertvergleich, Vergabeantrag - Übertrag</t>
  </si>
  <si>
    <t>Total Honorar Ausschreibung, Offertvergleich, Vergabeantrag</t>
  </si>
  <si>
    <t>Anforderungsfaktor Teilphase</t>
  </si>
  <si>
    <t>Phase 5 - Realisierung</t>
  </si>
  <si>
    <t>Teilphase 51 - Ausführungsprojekt</t>
  </si>
  <si>
    <t>Subtotal Honorare Ausführungsprojekt - Übertrag</t>
  </si>
  <si>
    <t>Total Honorar Ausführungsprojekt</t>
  </si>
  <si>
    <t>Teilphase 52 - Ausführung</t>
  </si>
  <si>
    <t>Total Honorar Ausführung</t>
  </si>
  <si>
    <t>Teilphase 53 - Inbetriebnahme, Abschluss</t>
  </si>
  <si>
    <t>Subtotal Honorare Inbetriebnahme, Abschluss - Übertrag</t>
  </si>
  <si>
    <t>Total Honorar Inbetriebnahme, Abschluss</t>
  </si>
  <si>
    <t>Finanzielles Angebot</t>
  </si>
  <si>
    <t>BH1</t>
  </si>
  <si>
    <t>BH2</t>
  </si>
  <si>
    <t>BH3</t>
  </si>
  <si>
    <t>BH4</t>
  </si>
  <si>
    <t>BH5</t>
  </si>
  <si>
    <t>BH6</t>
  </si>
  <si>
    <t>BH7</t>
  </si>
  <si>
    <r>
      <t>a</t>
    </r>
    <r>
      <rPr>
        <vertAlign val="subscript"/>
        <sz val="10"/>
        <rFont val="Arial"/>
        <family val="2"/>
      </rPr>
      <t>41</t>
    </r>
  </si>
  <si>
    <r>
      <t>a</t>
    </r>
    <r>
      <rPr>
        <vertAlign val="subscript"/>
        <sz val="10"/>
        <rFont val="Arial"/>
        <family val="2"/>
      </rPr>
      <t>51</t>
    </r>
  </si>
  <si>
    <r>
      <t>a</t>
    </r>
    <r>
      <rPr>
        <vertAlign val="subscript"/>
        <sz val="10"/>
        <rFont val="Arial"/>
        <family val="2"/>
      </rPr>
      <t>52</t>
    </r>
  </si>
  <si>
    <r>
      <t>a</t>
    </r>
    <r>
      <rPr>
        <vertAlign val="subscript"/>
        <sz val="10"/>
        <rFont val="Arial"/>
        <family val="2"/>
      </rPr>
      <t>53</t>
    </r>
  </si>
  <si>
    <t>Anforderungsfaktor - (teil-)phasenweise zu offerieren</t>
  </si>
  <si>
    <t>Leistungsbeschriebe</t>
  </si>
  <si>
    <t>Vorgaben Honorarberechnung</t>
  </si>
  <si>
    <t>gemäss Vorgaben in Dokument A "Vorgaben und Bedingungen des Bauherrn"</t>
  </si>
  <si>
    <t>Baulos</t>
  </si>
  <si>
    <t>Mittelansatz pro Arbeitsstunde</t>
  </si>
  <si>
    <t>Teilphase 32</t>
  </si>
  <si>
    <t>Teilphase 41</t>
  </si>
  <si>
    <t>Teilphase 51</t>
  </si>
  <si>
    <t>Teilphase 52</t>
  </si>
  <si>
    <t>Teilphase 53</t>
  </si>
  <si>
    <t>Angebotsrabatt</t>
  </si>
  <si>
    <t>Rabatt - für alle (Teil-)Phasen identisch</t>
  </si>
  <si>
    <t>Globalhonorar   "G"</t>
  </si>
  <si>
    <t>Honorar effektiver Zeitaufwand mit vorgegebener Stundenabschätzung (Kostendach)         "ZA (T)"</t>
  </si>
  <si>
    <t>Total Honorar ZA (T) (Kostendach)</t>
  </si>
  <si>
    <t>Leistungen gemäss detailliertem Leistungsbeschrieb in Dokument B "Leistungsbeschrieb"</t>
  </si>
  <si>
    <r>
      <t>T</t>
    </r>
    <r>
      <rPr>
        <vertAlign val="subscript"/>
        <sz val="10"/>
        <rFont val="Arial"/>
        <family val="2"/>
      </rPr>
      <t>i</t>
    </r>
    <r>
      <rPr>
        <sz val="8"/>
        <rFont val="Arial"/>
        <family val="2"/>
      </rPr>
      <t xml:space="preserve"> (Std)</t>
    </r>
    <r>
      <rPr>
        <sz val="10"/>
        <rFont val="Arial"/>
        <family val="2"/>
      </rPr>
      <t/>
    </r>
  </si>
  <si>
    <r>
      <t>vorgegebene
Stundenab-schätzung  (T</t>
    </r>
    <r>
      <rPr>
        <vertAlign val="subscript"/>
        <sz val="8"/>
        <rFont val="Arial"/>
        <family val="2"/>
      </rPr>
      <t>i</t>
    </r>
    <r>
      <rPr>
        <sz val="8"/>
        <rFont val="Arial"/>
        <family val="2"/>
      </rPr>
      <t>)</t>
    </r>
  </si>
  <si>
    <t>Arbeitsstunden aller Mitarbeiter - (teil-)phasenweise zu offerieren oder vorgegeben</t>
  </si>
  <si>
    <t>Abkürzungen</t>
  </si>
  <si>
    <r>
      <t>Mittelansatz h</t>
    </r>
    <r>
      <rPr>
        <b/>
        <vertAlign val="subscript"/>
        <sz val="12"/>
        <rFont val="Arial"/>
        <family val="2"/>
      </rPr>
      <t>i</t>
    </r>
    <r>
      <rPr>
        <b/>
        <sz val="12"/>
        <rFont val="Arial"/>
        <family val="2"/>
      </rPr>
      <t xml:space="preserve"> (Teilphase)</t>
    </r>
  </si>
  <si>
    <r>
      <t xml:space="preserve">Teilphase 52 </t>
    </r>
    <r>
      <rPr>
        <b/>
        <sz val="7"/>
        <rFont val="Arial"/>
        <family val="2"/>
      </rPr>
      <t>- Ausführung</t>
    </r>
  </si>
  <si>
    <r>
      <t>h</t>
    </r>
    <r>
      <rPr>
        <vertAlign val="subscript"/>
        <sz val="10"/>
        <rFont val="Arial"/>
        <family val="2"/>
      </rPr>
      <t>41</t>
    </r>
  </si>
  <si>
    <t>Mittelansatz Planungsgruppe Teilphase 41</t>
  </si>
  <si>
    <t>Mittelansatz Planungsgruppe Teilphase 51</t>
  </si>
  <si>
    <r>
      <t>h</t>
    </r>
    <r>
      <rPr>
        <vertAlign val="subscript"/>
        <sz val="10"/>
        <rFont val="Arial"/>
        <family val="2"/>
      </rPr>
      <t>51</t>
    </r>
  </si>
  <si>
    <t>Mittelansatz Planungsgruppe Teilphase 52</t>
  </si>
  <si>
    <r>
      <t>h</t>
    </r>
    <r>
      <rPr>
        <vertAlign val="subscript"/>
        <sz val="10"/>
        <rFont val="Arial"/>
        <family val="2"/>
      </rPr>
      <t>52</t>
    </r>
  </si>
  <si>
    <r>
      <t>h</t>
    </r>
    <r>
      <rPr>
        <vertAlign val="subscript"/>
        <sz val="10"/>
        <rFont val="Arial"/>
        <family val="2"/>
      </rPr>
      <t>53</t>
    </r>
  </si>
  <si>
    <r>
      <t>T</t>
    </r>
    <r>
      <rPr>
        <vertAlign val="subscript"/>
        <sz val="11"/>
        <rFont val="Arial"/>
        <family val="2"/>
      </rPr>
      <t>i</t>
    </r>
  </si>
  <si>
    <r>
      <t>a</t>
    </r>
    <r>
      <rPr>
        <vertAlign val="subscript"/>
        <sz val="11"/>
        <rFont val="Arial"/>
        <family val="2"/>
      </rPr>
      <t>i</t>
    </r>
  </si>
  <si>
    <t>Das Angebot ist mit einem Farbdrucker auszudrucken und in Papierform einzureichen.</t>
  </si>
  <si>
    <t>Teilphase 34</t>
  </si>
  <si>
    <t>Aufwand für Leistungen basierend erwarteten Ergebnissen / Resultaten (Leistungsbeschrieb Dok. B)</t>
  </si>
  <si>
    <t>Technisches Angebot siehe Dokument C</t>
  </si>
  <si>
    <t>D.1 Grundlagen Honorarermittlung</t>
  </si>
  <si>
    <t>(CHF/h)</t>
  </si>
  <si>
    <t>Ort / Datum / Unterschrift</t>
  </si>
  <si>
    <t>Koordinationsleistungen alle Teilphasen</t>
  </si>
  <si>
    <t>h</t>
  </si>
  <si>
    <t>Leistungen/Bauherr
(inkl. Koordinationsleistungen)</t>
  </si>
  <si>
    <t>Total</t>
  </si>
  <si>
    <r>
      <t xml:space="preserve">Teilphase 52 </t>
    </r>
    <r>
      <rPr>
        <b/>
        <sz val="7"/>
        <rFont val="Arial"/>
        <family val="2"/>
      </rPr>
      <t>- Koordinationsanteil</t>
    </r>
  </si>
  <si>
    <t>Honorar Teilphase 52</t>
  </si>
  <si>
    <t>CHF</t>
  </si>
  <si>
    <t>Honorare Ausführung - Beträge Übertrag</t>
  </si>
  <si>
    <r>
      <t xml:space="preserve">Zusatzmodul </t>
    </r>
    <r>
      <rPr>
        <sz val="10"/>
        <color indexed="10"/>
        <rFont val="Arial"/>
        <family val="2"/>
      </rPr>
      <t>Z3?</t>
    </r>
  </si>
  <si>
    <r>
      <t xml:space="preserve">Zusatzmodul </t>
    </r>
    <r>
      <rPr>
        <sz val="10"/>
        <color indexed="10"/>
        <rFont val="Arial"/>
        <family val="2"/>
      </rPr>
      <t>Z4?</t>
    </r>
  </si>
  <si>
    <r>
      <t xml:space="preserve">Aufwand für Leistungen Zusatzmodul </t>
    </r>
    <r>
      <rPr>
        <b/>
        <sz val="10"/>
        <color indexed="10"/>
        <rFont val="Arial"/>
        <family val="2"/>
      </rPr>
      <t>Z5?</t>
    </r>
  </si>
  <si>
    <r>
      <t xml:space="preserve">Zusatzmodul </t>
    </r>
    <r>
      <rPr>
        <sz val="10"/>
        <color indexed="10"/>
        <rFont val="Arial"/>
        <family val="2"/>
      </rPr>
      <t>Z6?</t>
    </r>
  </si>
  <si>
    <t>Version 21.02.2013</t>
  </si>
  <si>
    <r>
      <t xml:space="preserve">Teilphase 52 </t>
    </r>
    <r>
      <rPr>
        <b/>
        <sz val="7"/>
        <rFont val="Arial"/>
        <family val="2"/>
      </rPr>
      <t xml:space="preserve">- Zusatzmodul </t>
    </r>
    <r>
      <rPr>
        <b/>
        <sz val="7"/>
        <color indexed="10"/>
        <rFont val="Arial"/>
        <family val="2"/>
      </rPr>
      <t>Z5</t>
    </r>
  </si>
  <si>
    <t>Honorar effektiver Zeitaufwand mit vorgegebener Stundenabschätzung (Kostendach)
"ZA (T)"</t>
  </si>
  <si>
    <r>
      <t xml:space="preserve">Total Honorar Teilphase 52
</t>
    </r>
    <r>
      <rPr>
        <sz val="10"/>
        <rFont val="Arial"/>
        <family val="2"/>
      </rPr>
      <t>(exklusive Zusatzmodul)</t>
    </r>
  </si>
  <si>
    <r>
      <t xml:space="preserve">Gesamtkostenteiler Honorar Teilphase 52
</t>
    </r>
    <r>
      <rPr>
        <sz val="10"/>
        <rFont val="Arial"/>
        <family val="2"/>
      </rPr>
      <t>(exklusive Zusatzmodul)</t>
    </r>
  </si>
  <si>
    <r>
      <t xml:space="preserve">Total Honorare Ausführung
</t>
    </r>
    <r>
      <rPr>
        <sz val="10"/>
        <rFont val="Arial"/>
        <family val="2"/>
      </rPr>
      <t>(inkl. Koordinationsleistungen alle Teilphasen, Leistungen Zusatzmodul)</t>
    </r>
  </si>
  <si>
    <t>Bauherr 8</t>
  </si>
  <si>
    <t>Bauherr 9</t>
  </si>
  <si>
    <t>Bauherr 10</t>
  </si>
  <si>
    <t>Bauherr 11</t>
  </si>
  <si>
    <t>BH8</t>
  </si>
  <si>
    <t>BH9</t>
  </si>
  <si>
    <t>BH10</t>
  </si>
  <si>
    <t>BH11</t>
  </si>
  <si>
    <t>Kostenteiler übergeordnete Kosten</t>
  </si>
  <si>
    <t>Kostenteiler Teilphase 52</t>
  </si>
  <si>
    <t>vorgesehenes Personal
(Vorname, Nachname)</t>
  </si>
  <si>
    <t>Zusammensetzung Team in % (Total=100%)</t>
  </si>
  <si>
    <t>%-Anteile Kategorien für Auftrag</t>
  </si>
  <si>
    <t>Kontrollsumme (Total=100%)</t>
  </si>
  <si>
    <t>KG (KGT)</t>
  </si>
  <si>
    <t>A</t>
  </si>
  <si>
    <t>B</t>
  </si>
  <si>
    <t>C</t>
  </si>
  <si>
    <t>D</t>
  </si>
  <si>
    <t>E</t>
  </si>
  <si>
    <t>F</t>
  </si>
  <si>
    <t>G</t>
  </si>
  <si>
    <t>3/4 G</t>
  </si>
  <si>
    <t>1/2 G</t>
  </si>
  <si>
    <t>SIA Kategorie für Auftrag</t>
  </si>
  <si>
    <t>Zusammenstellung Planungsgruppe</t>
  </si>
  <si>
    <t>offerierte 
Std. Ansätze Teilphase</t>
  </si>
  <si>
    <t>offerierter ai</t>
  </si>
  <si>
    <t>Offerierter Mittelansatz Teilphase 41</t>
  </si>
  <si>
    <r>
      <t>h</t>
    </r>
    <r>
      <rPr>
        <vertAlign val="subscript"/>
        <sz val="10"/>
        <rFont val="Arial"/>
        <family val="2"/>
      </rPr>
      <t>m41</t>
    </r>
  </si>
  <si>
    <t>Offerierter Mittelansatz Teilphase 51</t>
  </si>
  <si>
    <r>
      <t>h</t>
    </r>
    <r>
      <rPr>
        <vertAlign val="subscript"/>
        <sz val="10"/>
        <rFont val="Arial"/>
        <family val="2"/>
      </rPr>
      <t>m51</t>
    </r>
  </si>
  <si>
    <t>Offerierter Mittelansatz Teilphase 52</t>
  </si>
  <si>
    <r>
      <t>h</t>
    </r>
    <r>
      <rPr>
        <vertAlign val="subscript"/>
        <sz val="10"/>
        <rFont val="Arial"/>
        <family val="2"/>
      </rPr>
      <t>m52</t>
    </r>
  </si>
  <si>
    <r>
      <t>h</t>
    </r>
    <r>
      <rPr>
        <vertAlign val="subscript"/>
        <sz val="10"/>
        <rFont val="Arial"/>
        <family val="2"/>
      </rPr>
      <t>m53</t>
    </r>
  </si>
  <si>
    <t>Offerierter Mittelansatz Teilphase 53</t>
  </si>
  <si>
    <t>TBA-BS 2019
CHF/h</t>
  </si>
  <si>
    <t>Vergabeverfahren: Offen GATT WTO</t>
  </si>
  <si>
    <t>Sanierung KW Neuewelt</t>
  </si>
  <si>
    <t>Münchenstein</t>
  </si>
  <si>
    <t>IWB</t>
  </si>
  <si>
    <t>TBA</t>
  </si>
  <si>
    <r>
      <t xml:space="preserve">Teilphase 53 </t>
    </r>
    <r>
      <rPr>
        <b/>
        <sz val="7"/>
        <rFont val="Arial"/>
        <family val="2"/>
      </rPr>
      <t>- Inbetriebnahme, Abschluss</t>
    </r>
  </si>
  <si>
    <r>
      <t xml:space="preserve">Teilphase 51 </t>
    </r>
    <r>
      <rPr>
        <b/>
        <sz val="7"/>
        <rFont val="Arial"/>
        <family val="2"/>
      </rPr>
      <t>- Ausführungsprojekt</t>
    </r>
  </si>
  <si>
    <t>Vorgabe IWB/TBA</t>
  </si>
  <si>
    <t>Honorarzusammenstellung (CHF)</t>
  </si>
  <si>
    <t>Finanzielles Angebot (Preiskriterium)</t>
  </si>
  <si>
    <r>
      <t xml:space="preserve">Teilphase 41 </t>
    </r>
    <r>
      <rPr>
        <b/>
        <sz val="7"/>
        <rFont val="Arial"/>
        <family val="2"/>
      </rPr>
      <t>- Ausschreibung, Offertvergleich, Vergabeantrag</t>
    </r>
  </si>
  <si>
    <r>
      <t xml:space="preserve">Gesamttotal </t>
    </r>
    <r>
      <rPr>
        <sz val="10"/>
        <rFont val="Arial"/>
        <family val="2"/>
      </rPr>
      <t>(Übertrag auf Deckblatt Angebot)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</si>
</sst>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d/mm/yyyy;@"/>
    <numFmt numFmtId="165" formatCode="0.0%"/>
  </numFmts>
  <fonts count="3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20"/>
      <name val="Arial"/>
      <family val="2"/>
    </font>
    <font>
      <b/>
      <sz val="12"/>
      <name val="Arial"/>
      <family val="2"/>
    </font>
    <font>
      <sz val="11"/>
      <name val="Arial"/>
      <family val="2"/>
    </font>
    <font>
      <b/>
      <sz val="25"/>
      <name val="Arial"/>
      <family val="2"/>
    </font>
    <font>
      <b/>
      <sz val="10"/>
      <color indexed="12"/>
      <name val="Arial"/>
      <family val="2"/>
    </font>
    <font>
      <b/>
      <i/>
      <sz val="10"/>
      <color indexed="12"/>
      <name val="Arial"/>
      <family val="2"/>
    </font>
    <font>
      <b/>
      <sz val="7"/>
      <name val="Arial"/>
      <family val="2"/>
    </font>
    <font>
      <sz val="12"/>
      <name val="Arial"/>
      <family val="2"/>
    </font>
    <font>
      <vertAlign val="subscript"/>
      <sz val="10"/>
      <name val="Arial"/>
      <family val="2"/>
    </font>
    <font>
      <sz val="10"/>
      <color indexed="10"/>
      <name val="Arial"/>
      <family val="2"/>
    </font>
    <font>
      <sz val="12"/>
      <name val="Arial"/>
      <family val="2"/>
    </font>
    <font>
      <b/>
      <i/>
      <sz val="12"/>
      <color indexed="12"/>
      <name val="Arial"/>
      <family val="2"/>
    </font>
    <font>
      <i/>
      <sz val="12"/>
      <color indexed="12"/>
      <name val="Arial"/>
      <family val="2"/>
    </font>
    <font>
      <vertAlign val="subscript"/>
      <sz val="8"/>
      <name val="Arial"/>
      <family val="2"/>
    </font>
    <font>
      <b/>
      <vertAlign val="subscript"/>
      <sz val="12"/>
      <name val="Arial"/>
      <family val="2"/>
    </font>
    <font>
      <sz val="11"/>
      <name val="Arial"/>
      <family val="2"/>
    </font>
    <font>
      <vertAlign val="subscript"/>
      <sz val="11"/>
      <name val="Arial"/>
      <family val="2"/>
    </font>
    <font>
      <i/>
      <sz val="10"/>
      <color indexed="12"/>
      <name val="Arial"/>
      <family val="2"/>
    </font>
    <font>
      <b/>
      <i/>
      <sz val="10"/>
      <name val="Arial"/>
      <family val="2"/>
    </font>
    <font>
      <b/>
      <sz val="15"/>
      <name val="Arial"/>
      <family val="2"/>
    </font>
    <font>
      <b/>
      <i/>
      <sz val="12"/>
      <color indexed="48"/>
      <name val="Arial"/>
      <family val="2"/>
    </font>
    <font>
      <b/>
      <sz val="16"/>
      <name val="Arial"/>
      <family val="2"/>
    </font>
    <font>
      <b/>
      <sz val="14"/>
      <name val="Arial"/>
      <family val="2"/>
    </font>
    <font>
      <b/>
      <sz val="10"/>
      <color indexed="10"/>
      <name val="Arial"/>
      <family val="2"/>
    </font>
    <font>
      <sz val="6"/>
      <name val="Arial"/>
      <family val="2"/>
    </font>
    <font>
      <sz val="6"/>
      <name val="Arial"/>
      <family val="2"/>
    </font>
    <font>
      <b/>
      <sz val="7"/>
      <color indexed="10"/>
      <name val="Arial"/>
      <family val="2"/>
    </font>
    <font>
      <b/>
      <i/>
      <sz val="10"/>
      <name val="Arial"/>
      <family val="2"/>
    </font>
    <font>
      <b/>
      <sz val="10"/>
      <color rgb="FF0000FF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</fills>
  <borders count="3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81">
    <xf numFmtId="0" fontId="0" fillId="0" borderId="0" xfId="0"/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0" xfId="0" applyFill="1" applyAlignment="1" applyProtection="1">
      <alignment vertical="center"/>
    </xf>
    <xf numFmtId="0" fontId="4" fillId="0" borderId="1" xfId="0" applyFont="1" applyBorder="1" applyAlignment="1" applyProtection="1">
      <alignment vertical="center"/>
    </xf>
    <xf numFmtId="0" fontId="3" fillId="0" borderId="2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4" fontId="3" fillId="0" borderId="0" xfId="0" applyNumberFormat="1" applyFont="1" applyBorder="1" applyAlignment="1" applyProtection="1">
      <alignment horizontal="right" vertical="center"/>
    </xf>
    <xf numFmtId="0" fontId="0" fillId="2" borderId="3" xfId="0" applyFill="1" applyBorder="1" applyAlignment="1" applyProtection="1">
      <alignment horizontal="center" vertical="center"/>
    </xf>
    <xf numFmtId="4" fontId="0" fillId="0" borderId="4" xfId="0" applyNumberForma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4" fontId="3" fillId="0" borderId="6" xfId="0" applyNumberFormat="1" applyFont="1" applyBorder="1" applyAlignment="1" applyProtection="1">
      <alignment vertical="center"/>
    </xf>
    <xf numFmtId="0" fontId="3" fillId="2" borderId="7" xfId="0" applyFont="1" applyFill="1" applyBorder="1" applyAlignment="1" applyProtection="1">
      <alignment vertical="center"/>
    </xf>
    <xf numFmtId="4" fontId="3" fillId="2" borderId="8" xfId="0" applyNumberFormat="1" applyFont="1" applyFill="1" applyBorder="1" applyAlignment="1" applyProtection="1">
      <alignment vertical="center"/>
    </xf>
    <xf numFmtId="0" fontId="3" fillId="0" borderId="9" xfId="0" applyFont="1" applyBorder="1" applyAlignment="1" applyProtection="1">
      <alignment vertical="center"/>
    </xf>
    <xf numFmtId="4" fontId="3" fillId="0" borderId="0" xfId="0" applyNumberFormat="1" applyFont="1" applyFill="1" applyBorder="1" applyAlignment="1" applyProtection="1">
      <alignment horizontal="right" vertical="center"/>
    </xf>
    <xf numFmtId="0" fontId="6" fillId="0" borderId="0" xfId="0" applyFont="1" applyAlignment="1">
      <alignment horizontal="justify" vertical="center"/>
    </xf>
    <xf numFmtId="0" fontId="7" fillId="0" borderId="0" xfId="0" applyFont="1" applyAlignment="1">
      <alignment vertical="center"/>
    </xf>
    <xf numFmtId="0" fontId="8" fillId="0" borderId="0" xfId="0" applyFont="1" applyAlignment="1" applyProtection="1">
      <alignment vertical="center"/>
    </xf>
    <xf numFmtId="0" fontId="7" fillId="0" borderId="0" xfId="0" applyFont="1" applyFill="1" applyAlignment="1">
      <alignment horizontal="left"/>
    </xf>
    <xf numFmtId="0" fontId="0" fillId="0" borderId="0" xfId="0" applyFill="1" applyAlignment="1" applyProtection="1">
      <alignment horizontal="left" vertical="center"/>
    </xf>
    <xf numFmtId="0" fontId="6" fillId="0" borderId="0" xfId="0" applyFont="1"/>
    <xf numFmtId="0" fontId="0" fillId="2" borderId="10" xfId="0" applyFill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4" fillId="0" borderId="2" xfId="0" applyFont="1" applyBorder="1" applyAlignment="1" applyProtection="1">
      <alignment vertical="center"/>
    </xf>
    <xf numFmtId="0" fontId="0" fillId="0" borderId="0" xfId="0" applyAlignment="1" applyProtection="1">
      <alignment vertical="top"/>
    </xf>
    <xf numFmtId="0" fontId="9" fillId="0" borderId="0" xfId="0" applyNumberFormat="1" applyFont="1" applyAlignment="1" applyProtection="1">
      <alignment horizontal="left" vertical="top"/>
    </xf>
    <xf numFmtId="0" fontId="3" fillId="0" borderId="7" xfId="0" applyFont="1" applyBorder="1" applyAlignment="1" applyProtection="1">
      <alignment vertical="center"/>
    </xf>
    <xf numFmtId="0" fontId="6" fillId="0" borderId="0" xfId="0" applyFont="1" applyFill="1" applyAlignment="1" applyProtection="1">
      <alignment vertical="center"/>
    </xf>
    <xf numFmtId="0" fontId="3" fillId="0" borderId="0" xfId="0" applyFont="1" applyAlignment="1" applyProtection="1">
      <alignment horizontal="right" vertical="top"/>
    </xf>
    <xf numFmtId="0" fontId="6" fillId="0" borderId="0" xfId="0" applyFont="1" applyAlignment="1" applyProtection="1"/>
    <xf numFmtId="0" fontId="6" fillId="0" borderId="0" xfId="0" applyFont="1" applyAlignment="1" applyProtection="1">
      <alignment vertical="top"/>
    </xf>
    <xf numFmtId="0" fontId="3" fillId="0" borderId="2" xfId="0" applyFont="1" applyBorder="1" applyAlignment="1" applyProtection="1">
      <alignment horizontal="left" vertical="center" indent="1"/>
    </xf>
    <xf numFmtId="0" fontId="3" fillId="2" borderId="11" xfId="0" applyFont="1" applyFill="1" applyBorder="1" applyAlignment="1" applyProtection="1">
      <alignment vertical="center"/>
    </xf>
    <xf numFmtId="0" fontId="6" fillId="0" borderId="0" xfId="0" applyFont="1" applyAlignment="1" applyProtection="1">
      <alignment horizontal="left" vertical="center" indent="1"/>
    </xf>
    <xf numFmtId="0" fontId="6" fillId="0" borderId="13" xfId="0" applyFont="1" applyBorder="1" applyAlignment="1" applyProtection="1">
      <alignment horizontal="left" vertical="center" indent="1"/>
    </xf>
    <xf numFmtId="0" fontId="0" fillId="0" borderId="14" xfId="0" applyBorder="1" applyAlignment="1" applyProtection="1">
      <alignment vertical="center"/>
    </xf>
    <xf numFmtId="0" fontId="0" fillId="0" borderId="15" xfId="0" applyBorder="1" applyAlignment="1" applyProtection="1">
      <alignment vertical="center"/>
    </xf>
    <xf numFmtId="0" fontId="4" fillId="0" borderId="16" xfId="0" applyFont="1" applyBorder="1" applyAlignment="1" applyProtection="1">
      <alignment vertical="center"/>
    </xf>
    <xf numFmtId="0" fontId="3" fillId="2" borderId="17" xfId="0" applyFont="1" applyFill="1" applyBorder="1" applyAlignment="1" applyProtection="1">
      <alignment horizontal="left" vertical="center"/>
    </xf>
    <xf numFmtId="0" fontId="3" fillId="0" borderId="18" xfId="0" applyFont="1" applyBorder="1" applyAlignment="1" applyProtection="1">
      <alignment vertical="center"/>
    </xf>
    <xf numFmtId="0" fontId="4" fillId="0" borderId="19" xfId="0" applyFont="1" applyBorder="1" applyAlignment="1" applyProtection="1">
      <alignment vertical="center"/>
    </xf>
    <xf numFmtId="0" fontId="4" fillId="0" borderId="6" xfId="0" applyFont="1" applyBorder="1" applyAlignment="1" applyProtection="1">
      <alignment vertical="center"/>
    </xf>
    <xf numFmtId="0" fontId="3" fillId="0" borderId="8" xfId="0" applyFont="1" applyBorder="1" applyAlignment="1" applyProtection="1">
      <alignment vertical="center"/>
    </xf>
    <xf numFmtId="9" fontId="16" fillId="0" borderId="20" xfId="0" applyNumberFormat="1" applyFont="1" applyBorder="1" applyAlignment="1" applyProtection="1">
      <alignment vertical="center"/>
    </xf>
    <xf numFmtId="4" fontId="6" fillId="0" borderId="0" xfId="0" applyNumberFormat="1" applyFont="1" applyFill="1" applyBorder="1" applyAlignment="1" applyProtection="1">
      <alignment horizontal="right" vertical="center"/>
    </xf>
    <xf numFmtId="0" fontId="3" fillId="2" borderId="8" xfId="0" applyFont="1" applyFill="1" applyBorder="1" applyAlignment="1" applyProtection="1">
      <alignment horizontal="left" vertical="center"/>
    </xf>
    <xf numFmtId="0" fontId="3" fillId="2" borderId="1" xfId="0" applyFont="1" applyFill="1" applyBorder="1" applyAlignment="1" applyProtection="1">
      <alignment vertical="center"/>
    </xf>
    <xf numFmtId="0" fontId="3" fillId="2" borderId="17" xfId="0" applyFont="1" applyFill="1" applyBorder="1" applyAlignment="1" applyProtection="1">
      <alignment vertical="center"/>
    </xf>
    <xf numFmtId="0" fontId="3" fillId="2" borderId="21" xfId="0" applyFont="1" applyFill="1" applyBorder="1" applyAlignment="1" applyProtection="1">
      <alignment vertical="center"/>
    </xf>
    <xf numFmtId="4" fontId="0" fillId="0" borderId="4" xfId="0" applyNumberFormat="1" applyFill="1" applyBorder="1" applyAlignment="1" applyProtection="1">
      <alignment vertical="center"/>
    </xf>
    <xf numFmtId="0" fontId="6" fillId="0" borderId="12" xfId="0" applyFont="1" applyBorder="1" applyAlignment="1" applyProtection="1">
      <alignment horizontal="center" vertical="center"/>
    </xf>
    <xf numFmtId="0" fontId="6" fillId="0" borderId="12" xfId="0" applyFont="1" applyBorder="1" applyAlignment="1" applyProtection="1">
      <alignment horizontal="left" vertical="center" indent="1"/>
    </xf>
    <xf numFmtId="0" fontId="20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9" fontId="10" fillId="0" borderId="12" xfId="0" applyNumberFormat="1" applyFont="1" applyFill="1" applyBorder="1" applyAlignment="1" applyProtection="1">
      <alignment horizontal="right" vertical="center" indent="2"/>
    </xf>
    <xf numFmtId="0" fontId="4" fillId="0" borderId="0" xfId="0" applyFont="1" applyBorder="1" applyAlignment="1" applyProtection="1">
      <alignment horizontal="right"/>
    </xf>
    <xf numFmtId="0" fontId="10" fillId="3" borderId="22" xfId="0" applyFont="1" applyFill="1" applyBorder="1" applyAlignment="1" applyProtection="1">
      <alignment horizontal="right" vertical="center"/>
      <protection locked="0"/>
    </xf>
    <xf numFmtId="0" fontId="3" fillId="0" borderId="1" xfId="0" applyFont="1" applyFill="1" applyBorder="1" applyAlignment="1" applyProtection="1">
      <alignment vertical="center"/>
    </xf>
    <xf numFmtId="0" fontId="3" fillId="0" borderId="17" xfId="0" applyFont="1" applyFill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4" fillId="0" borderId="0" xfId="0" applyFont="1" applyAlignment="1">
      <alignment horizontal="left" vertical="center" wrapText="1"/>
    </xf>
    <xf numFmtId="0" fontId="0" fillId="0" borderId="0" xfId="0" applyAlignment="1" applyProtection="1">
      <alignment horizontal="left" vertical="center"/>
    </xf>
    <xf numFmtId="0" fontId="0" fillId="3" borderId="0" xfId="0" applyFill="1" applyAlignment="1" applyProtection="1">
      <alignment vertical="center"/>
    </xf>
    <xf numFmtId="9" fontId="10" fillId="0" borderId="12" xfId="0" applyNumberFormat="1" applyFont="1" applyFill="1" applyBorder="1" applyAlignment="1" applyProtection="1">
      <alignment horizontal="right" vertical="center" indent="2"/>
      <protection locked="0"/>
    </xf>
    <xf numFmtId="0" fontId="4" fillId="0" borderId="0" xfId="0" applyNumberFormat="1" applyFont="1" applyAlignment="1" applyProtection="1">
      <alignment vertical="top" wrapText="1"/>
    </xf>
    <xf numFmtId="0" fontId="10" fillId="0" borderId="0" xfId="0" applyNumberFormat="1" applyFont="1" applyAlignment="1" applyProtection="1">
      <alignment vertical="top"/>
    </xf>
    <xf numFmtId="0" fontId="22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4" fillId="0" borderId="0" xfId="0" applyNumberFormat="1" applyFont="1" applyAlignment="1" applyProtection="1">
      <alignment horizontal="left" vertical="top" wrapText="1"/>
    </xf>
    <xf numFmtId="0" fontId="10" fillId="0" borderId="0" xfId="0" applyNumberFormat="1" applyFont="1" applyAlignment="1" applyProtection="1">
      <alignment horizontal="left" vertical="top"/>
    </xf>
    <xf numFmtId="0" fontId="7" fillId="0" borderId="0" xfId="0" applyFont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24" fillId="0" borderId="0" xfId="0" applyFont="1" applyAlignment="1" applyProtection="1">
      <alignment vertical="center"/>
    </xf>
    <xf numFmtId="0" fontId="0" fillId="0" borderId="0" xfId="0" applyAlignment="1" applyProtection="1">
      <alignment horizontal="left" vertical="top"/>
    </xf>
    <xf numFmtId="0" fontId="10" fillId="0" borderId="0" xfId="0" applyNumberFormat="1" applyFont="1" applyAlignment="1" applyProtection="1">
      <alignment horizontal="left" vertical="center"/>
    </xf>
    <xf numFmtId="3" fontId="1" fillId="4" borderId="22" xfId="0" applyNumberFormat="1" applyFont="1" applyFill="1" applyBorder="1" applyAlignment="1" applyProtection="1">
      <alignment horizontal="right" vertical="center"/>
    </xf>
    <xf numFmtId="3" fontId="1" fillId="4" borderId="23" xfId="0" applyNumberFormat="1" applyFont="1" applyFill="1" applyBorder="1" applyAlignment="1" applyProtection="1">
      <alignment horizontal="right" vertical="center"/>
    </xf>
    <xf numFmtId="0" fontId="0" fillId="0" borderId="0" xfId="0" applyAlignment="1" applyProtection="1">
      <alignment horizontal="left" vertical="center" indent="1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horizontal="right" vertical="center"/>
    </xf>
    <xf numFmtId="164" fontId="0" fillId="0" borderId="0" xfId="0" applyNumberFormat="1" applyFill="1" applyBorder="1" applyAlignment="1" applyProtection="1">
      <alignment horizontal="left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16" fillId="0" borderId="24" xfId="0" applyFont="1" applyBorder="1" applyAlignment="1" applyProtection="1">
      <alignment horizontal="left" vertical="center"/>
      <protection locked="0"/>
    </xf>
    <xf numFmtId="4" fontId="16" fillId="0" borderId="24" xfId="0" applyNumberFormat="1" applyFont="1" applyFill="1" applyBorder="1" applyAlignment="1" applyProtection="1">
      <alignment horizontal="left" vertical="center"/>
    </xf>
    <xf numFmtId="4" fontId="25" fillId="0" borderId="24" xfId="0" applyNumberFormat="1" applyFont="1" applyFill="1" applyBorder="1" applyAlignment="1" applyProtection="1">
      <alignment horizontal="left" vertical="center"/>
    </xf>
    <xf numFmtId="0" fontId="16" fillId="0" borderId="24" xfId="0" applyFont="1" applyBorder="1" applyAlignment="1" applyProtection="1">
      <alignment horizontal="left" vertical="center"/>
    </xf>
    <xf numFmtId="0" fontId="3" fillId="2" borderId="11" xfId="0" applyFont="1" applyFill="1" applyBorder="1" applyAlignment="1" applyProtection="1">
      <alignment horizontal="left" vertical="center" wrapText="1"/>
    </xf>
    <xf numFmtId="0" fontId="3" fillId="2" borderId="21" xfId="0" applyFont="1" applyFill="1" applyBorder="1" applyAlignment="1" applyProtection="1">
      <alignment horizontal="left" vertical="center" wrapText="1"/>
    </xf>
    <xf numFmtId="0" fontId="3" fillId="0" borderId="2" xfId="0" applyFont="1" applyBorder="1" applyAlignment="1" applyProtection="1">
      <alignment horizontal="left" vertical="center"/>
    </xf>
    <xf numFmtId="0" fontId="0" fillId="0" borderId="23" xfId="0" applyBorder="1" applyAlignment="1" applyProtection="1">
      <alignment horizontal="left" vertical="center" wrapText="1" indent="2"/>
    </xf>
    <xf numFmtId="0" fontId="3" fillId="2" borderId="25" xfId="0" applyFont="1" applyFill="1" applyBorder="1" applyAlignment="1" applyProtection="1">
      <alignment horizontal="left" vertical="center"/>
    </xf>
    <xf numFmtId="0" fontId="3" fillId="2" borderId="26" xfId="0" applyFont="1" applyFill="1" applyBorder="1" applyAlignment="1" applyProtection="1">
      <alignment horizontal="left" vertical="center"/>
    </xf>
    <xf numFmtId="0" fontId="3" fillId="2" borderId="27" xfId="0" applyFont="1" applyFill="1" applyBorder="1" applyAlignment="1" applyProtection="1">
      <alignment horizontal="left" vertical="center" wrapText="1"/>
    </xf>
    <xf numFmtId="0" fontId="3" fillId="0" borderId="14" xfId="0" applyFont="1" applyBorder="1" applyAlignment="1" applyProtection="1">
      <alignment vertical="center"/>
    </xf>
    <xf numFmtId="0" fontId="3" fillId="0" borderId="28" xfId="0" applyFont="1" applyBorder="1" applyAlignment="1" applyProtection="1">
      <alignment horizontal="left" vertical="center" indent="1"/>
    </xf>
    <xf numFmtId="0" fontId="4" fillId="0" borderId="29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4" fillId="0" borderId="28" xfId="0" applyFont="1" applyBorder="1" applyAlignment="1" applyProtection="1">
      <alignment vertical="center"/>
    </xf>
    <xf numFmtId="0" fontId="3" fillId="0" borderId="26" xfId="0" applyFont="1" applyBorder="1" applyAlignment="1" applyProtection="1">
      <alignment vertical="center"/>
    </xf>
    <xf numFmtId="0" fontId="3" fillId="2" borderId="25" xfId="0" applyFont="1" applyFill="1" applyBorder="1" applyAlignment="1" applyProtection="1">
      <alignment vertical="center"/>
    </xf>
    <xf numFmtId="0" fontId="3" fillId="2" borderId="27" xfId="0" applyFont="1" applyFill="1" applyBorder="1" applyAlignment="1" applyProtection="1">
      <alignment vertical="center"/>
    </xf>
    <xf numFmtId="0" fontId="0" fillId="0" borderId="30" xfId="0" applyBorder="1" applyAlignment="1" applyProtection="1">
      <alignment horizontal="left" vertical="center" wrapText="1" indent="2"/>
    </xf>
    <xf numFmtId="0" fontId="3" fillId="0" borderId="25" xfId="0" applyFont="1" applyFill="1" applyBorder="1" applyAlignment="1" applyProtection="1">
      <alignment vertical="center"/>
    </xf>
    <xf numFmtId="0" fontId="3" fillId="2" borderId="31" xfId="0" applyFont="1" applyFill="1" applyBorder="1" applyAlignment="1" applyProtection="1">
      <alignment vertical="center"/>
    </xf>
    <xf numFmtId="4" fontId="3" fillId="2" borderId="26" xfId="0" applyNumberFormat="1" applyFont="1" applyFill="1" applyBorder="1" applyAlignment="1" applyProtection="1">
      <alignment vertical="center"/>
    </xf>
    <xf numFmtId="9" fontId="0" fillId="0" borderId="30" xfId="0" applyNumberFormat="1" applyBorder="1" applyAlignment="1" applyProtection="1">
      <alignment horizontal="center" vertical="center" wrapText="1"/>
    </xf>
    <xf numFmtId="9" fontId="0" fillId="0" borderId="14" xfId="0" applyNumberFormat="1" applyBorder="1" applyAlignment="1" applyProtection="1">
      <alignment horizontal="center" vertical="center" wrapText="1"/>
    </xf>
    <xf numFmtId="9" fontId="4" fillId="2" borderId="19" xfId="0" applyNumberFormat="1" applyFont="1" applyFill="1" applyBorder="1" applyAlignment="1" applyProtection="1">
      <alignment horizontal="right" vertical="center"/>
    </xf>
    <xf numFmtId="0" fontId="3" fillId="2" borderId="16" xfId="0" applyFont="1" applyFill="1" applyBorder="1" applyAlignment="1" applyProtection="1">
      <alignment vertical="center"/>
    </xf>
    <xf numFmtId="0" fontId="0" fillId="0" borderId="23" xfId="0" applyBorder="1" applyAlignment="1" applyProtection="1">
      <alignment horizontal="left" vertical="center" wrapText="1" indent="1"/>
    </xf>
    <xf numFmtId="4" fontId="4" fillId="0" borderId="32" xfId="0" applyNumberFormat="1" applyFont="1" applyBorder="1" applyAlignment="1" applyProtection="1">
      <alignment vertical="center"/>
    </xf>
    <xf numFmtId="0" fontId="3" fillId="2" borderId="27" xfId="0" applyFont="1" applyFill="1" applyBorder="1" applyAlignment="1" applyProtection="1">
      <alignment horizontal="left" vertical="center" wrapText="1" indent="1"/>
    </xf>
    <xf numFmtId="4" fontId="3" fillId="2" borderId="20" xfId="0" applyNumberFormat="1" applyFont="1" applyFill="1" applyBorder="1" applyAlignment="1" applyProtection="1">
      <alignment vertical="center"/>
    </xf>
    <xf numFmtId="4" fontId="3" fillId="0" borderId="0" xfId="0" applyNumberFormat="1" applyFont="1" applyBorder="1" applyAlignment="1" applyProtection="1">
      <alignment vertical="center"/>
    </xf>
    <xf numFmtId="0" fontId="10" fillId="0" borderId="22" xfId="0" applyFont="1" applyFill="1" applyBorder="1" applyAlignment="1" applyProtection="1">
      <alignment horizontal="right" vertical="center"/>
    </xf>
    <xf numFmtId="0" fontId="3" fillId="0" borderId="28" xfId="0" applyFont="1" applyBorder="1" applyAlignment="1" applyProtection="1">
      <alignment horizontal="center" vertical="center"/>
    </xf>
    <xf numFmtId="4" fontId="0" fillId="0" borderId="18" xfId="0" applyNumberFormat="1" applyBorder="1" applyAlignment="1" applyProtection="1">
      <alignment horizontal="right" vertical="center" wrapText="1"/>
    </xf>
    <xf numFmtId="4" fontId="3" fillId="2" borderId="21" xfId="0" applyNumberFormat="1" applyFont="1" applyFill="1" applyBorder="1" applyAlignment="1" applyProtection="1">
      <alignment horizontal="right" vertical="center" wrapText="1"/>
    </xf>
    <xf numFmtId="4" fontId="4" fillId="2" borderId="20" xfId="0" applyNumberFormat="1" applyFont="1" applyFill="1" applyBorder="1" applyAlignment="1" applyProtection="1">
      <alignment horizontal="right" vertical="center" wrapText="1"/>
    </xf>
    <xf numFmtId="4" fontId="4" fillId="2" borderId="8" xfId="0" applyNumberFormat="1" applyFont="1" applyFill="1" applyBorder="1" applyAlignment="1" applyProtection="1">
      <alignment horizontal="right" vertical="center" wrapText="1"/>
    </xf>
    <xf numFmtId="4" fontId="0" fillId="0" borderId="32" xfId="0" applyNumberFormat="1" applyFill="1" applyBorder="1" applyAlignment="1" applyProtection="1">
      <alignment vertical="center"/>
    </xf>
    <xf numFmtId="1" fontId="3" fillId="2" borderId="7" xfId="0" applyNumberFormat="1" applyFont="1" applyFill="1" applyBorder="1" applyAlignment="1" applyProtection="1">
      <alignment vertical="center"/>
    </xf>
    <xf numFmtId="165" fontId="4" fillId="2" borderId="21" xfId="0" applyNumberFormat="1" applyFont="1" applyFill="1" applyBorder="1" applyAlignment="1" applyProtection="1">
      <alignment horizontal="right" vertical="center" wrapText="1"/>
    </xf>
    <xf numFmtId="0" fontId="29" fillId="0" borderId="0" xfId="0" applyFont="1" applyAlignment="1" applyProtection="1">
      <alignment vertical="center"/>
    </xf>
    <xf numFmtId="4" fontId="16" fillId="0" borderId="0" xfId="0" applyNumberFormat="1" applyFont="1" applyFill="1" applyBorder="1" applyAlignment="1" applyProtection="1">
      <alignment horizontal="left" vertical="center"/>
    </xf>
    <xf numFmtId="0" fontId="30" fillId="0" borderId="0" xfId="0" applyFont="1" applyBorder="1" applyAlignment="1" applyProtection="1">
      <alignment vertical="center"/>
    </xf>
    <xf numFmtId="4" fontId="17" fillId="0" borderId="23" xfId="0" applyNumberFormat="1" applyFont="1" applyBorder="1" applyAlignment="1" applyProtection="1">
      <alignment horizontal="right" vertical="center"/>
    </xf>
    <xf numFmtId="4" fontId="17" fillId="0" borderId="32" xfId="0" applyNumberFormat="1" applyFont="1" applyBorder="1" applyAlignment="1" applyProtection="1">
      <alignment horizontal="right" vertical="center"/>
    </xf>
    <xf numFmtId="3" fontId="1" fillId="4" borderId="33" xfId="0" applyNumberFormat="1" applyFont="1" applyFill="1" applyBorder="1" applyAlignment="1" applyProtection="1">
      <alignment horizontal="right" vertical="center"/>
    </xf>
    <xf numFmtId="0" fontId="3" fillId="0" borderId="28" xfId="0" applyFont="1" applyBorder="1" applyAlignment="1" applyProtection="1">
      <alignment vertical="center"/>
    </xf>
    <xf numFmtId="4" fontId="4" fillId="0" borderId="6" xfId="0" applyNumberFormat="1" applyFont="1" applyBorder="1" applyAlignment="1" applyProtection="1">
      <alignment vertical="center"/>
    </xf>
    <xf numFmtId="4" fontId="4" fillId="2" borderId="6" xfId="0" applyNumberFormat="1" applyFont="1" applyFill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0" xfId="0" applyBorder="1" applyAlignment="1"/>
    <xf numFmtId="1" fontId="0" fillId="0" borderId="32" xfId="0" applyNumberFormat="1" applyBorder="1" applyAlignment="1" applyProtection="1">
      <alignment horizontal="center" vertical="center" wrapText="1"/>
    </xf>
    <xf numFmtId="1" fontId="0" fillId="0" borderId="18" xfId="0" applyNumberFormat="1" applyBorder="1" applyAlignment="1" applyProtection="1">
      <alignment horizontal="center" vertical="center" wrapText="1"/>
    </xf>
    <xf numFmtId="3" fontId="1" fillId="4" borderId="12" xfId="0" applyNumberFormat="1" applyFont="1" applyFill="1" applyBorder="1" applyAlignment="1" applyProtection="1">
      <alignment horizontal="right" vertical="center"/>
    </xf>
    <xf numFmtId="3" fontId="10" fillId="3" borderId="30" xfId="0" applyNumberFormat="1" applyFont="1" applyFill="1" applyBorder="1" applyAlignment="1" applyProtection="1">
      <alignment horizontal="center" vertical="center"/>
      <protection locked="0"/>
    </xf>
    <xf numFmtId="0" fontId="3" fillId="2" borderId="25" xfId="0" applyFont="1" applyFill="1" applyBorder="1" applyAlignment="1" applyProtection="1">
      <alignment horizontal="center" vertical="center"/>
    </xf>
    <xf numFmtId="1" fontId="0" fillId="0" borderId="14" xfId="0" applyNumberFormat="1" applyBorder="1" applyAlignment="1" applyProtection="1">
      <alignment horizontal="center" vertical="center" wrapText="1"/>
    </xf>
    <xf numFmtId="165" fontId="1" fillId="4" borderId="23" xfId="0" applyNumberFormat="1" applyFont="1" applyFill="1" applyBorder="1" applyAlignment="1" applyProtection="1">
      <alignment horizontal="right" vertical="center"/>
    </xf>
    <xf numFmtId="3" fontId="1" fillId="0" borderId="22" xfId="0" applyNumberFormat="1" applyFont="1" applyFill="1" applyBorder="1" applyAlignment="1" applyProtection="1">
      <alignment horizontal="right" vertical="center"/>
    </xf>
    <xf numFmtId="165" fontId="4" fillId="0" borderId="30" xfId="0" applyNumberFormat="1" applyFont="1" applyFill="1" applyBorder="1" applyAlignment="1" applyProtection="1">
      <alignment horizontal="right" vertical="center"/>
      <protection locked="0"/>
    </xf>
    <xf numFmtId="1" fontId="3" fillId="0" borderId="23" xfId="0" applyNumberFormat="1" applyFont="1" applyFill="1" applyBorder="1" applyAlignment="1" applyProtection="1">
      <alignment horizontal="right" vertical="center"/>
    </xf>
    <xf numFmtId="4" fontId="4" fillId="0" borderId="4" xfId="0" applyNumberFormat="1" applyFont="1" applyBorder="1" applyAlignment="1" applyProtection="1">
      <alignment vertical="center"/>
    </xf>
    <xf numFmtId="4" fontId="4" fillId="0" borderId="4" xfId="0" applyNumberFormat="1" applyFont="1" applyBorder="1" applyAlignment="1" applyProtection="1">
      <alignment horizontal="right" vertical="center"/>
    </xf>
    <xf numFmtId="0" fontId="10" fillId="0" borderId="15" xfId="0" applyFont="1" applyFill="1" applyBorder="1" applyAlignment="1" applyProtection="1">
      <alignment horizontal="right" vertical="center"/>
    </xf>
    <xf numFmtId="3" fontId="1" fillId="4" borderId="15" xfId="0" applyNumberFormat="1" applyFont="1" applyFill="1" applyBorder="1" applyAlignment="1" applyProtection="1">
      <alignment horizontal="right" vertical="center"/>
    </xf>
    <xf numFmtId="1" fontId="3" fillId="0" borderId="30" xfId="0" applyNumberFormat="1" applyFont="1" applyFill="1" applyBorder="1" applyAlignment="1" applyProtection="1">
      <alignment horizontal="right" vertical="center"/>
    </xf>
    <xf numFmtId="4" fontId="0" fillId="0" borderId="6" xfId="0" applyNumberFormat="1" applyBorder="1" applyAlignment="1" applyProtection="1">
      <alignment horizontal="right" vertical="center" wrapText="1"/>
    </xf>
    <xf numFmtId="3" fontId="32" fillId="0" borderId="32" xfId="0" applyNumberFormat="1" applyFont="1" applyFill="1" applyBorder="1" applyAlignment="1" applyProtection="1">
      <alignment horizontal="center" vertical="center"/>
    </xf>
    <xf numFmtId="0" fontId="15" fillId="0" borderId="15" xfId="0" applyFont="1" applyBorder="1" applyAlignment="1" applyProtection="1">
      <alignment vertical="center"/>
    </xf>
    <xf numFmtId="0" fontId="4" fillId="0" borderId="12" xfId="0" applyFont="1" applyBorder="1" applyAlignment="1" applyProtection="1">
      <alignment horizontal="center" vertical="center" wrapText="1"/>
    </xf>
    <xf numFmtId="0" fontId="33" fillId="0" borderId="12" xfId="0" applyFont="1" applyBorder="1" applyAlignment="1" applyProtection="1">
      <alignment horizontal="left" vertical="center" indent="1"/>
      <protection locked="0"/>
    </xf>
    <xf numFmtId="0" fontId="33" fillId="0" borderId="12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</xf>
    <xf numFmtId="0" fontId="10" fillId="0" borderId="12" xfId="0" applyFont="1" applyBorder="1" applyAlignment="1" applyProtection="1">
      <alignment horizontal="center" vertical="center"/>
    </xf>
    <xf numFmtId="0" fontId="6" fillId="0" borderId="14" xfId="0" applyFont="1" applyBorder="1" applyAlignment="1" applyProtection="1">
      <alignment horizontal="left" vertical="center" indent="1"/>
    </xf>
    <xf numFmtId="0" fontId="6" fillId="0" borderId="0" xfId="0" applyFont="1" applyBorder="1" applyAlignment="1" applyProtection="1">
      <alignment horizontal="left" vertical="center" indent="1"/>
    </xf>
    <xf numFmtId="0" fontId="6" fillId="0" borderId="0" xfId="0" applyFont="1" applyBorder="1" applyAlignment="1" applyProtection="1">
      <alignment horizontal="center" vertical="center"/>
    </xf>
    <xf numFmtId="0" fontId="10" fillId="0" borderId="0" xfId="0" applyFont="1" applyBorder="1" applyAlignment="1" applyProtection="1">
      <alignment horizontal="right" vertical="center" indent="2"/>
    </xf>
    <xf numFmtId="0" fontId="12" fillId="0" borderId="12" xfId="0" applyFont="1" applyBorder="1" applyAlignment="1" applyProtection="1">
      <alignment horizontal="center" vertical="center"/>
    </xf>
    <xf numFmtId="0" fontId="12" fillId="0" borderId="12" xfId="0" applyFont="1" applyBorder="1" applyAlignment="1" applyProtection="1">
      <alignment horizontal="right" vertical="center" indent="2"/>
    </xf>
    <xf numFmtId="0" fontId="12" fillId="0" borderId="15" xfId="0" applyFont="1" applyBorder="1" applyAlignment="1" applyProtection="1">
      <alignment horizontal="right" vertical="center" indent="2"/>
    </xf>
    <xf numFmtId="0" fontId="16" fillId="0" borderId="0" xfId="0" applyFont="1" applyBorder="1" applyAlignment="1" applyProtection="1">
      <alignment horizontal="left" vertical="center"/>
      <protection locked="0"/>
    </xf>
    <xf numFmtId="0" fontId="16" fillId="0" borderId="0" xfId="0" applyFont="1" applyBorder="1" applyAlignment="1" applyProtection="1">
      <alignment horizontal="left" vertical="center"/>
    </xf>
    <xf numFmtId="0" fontId="1" fillId="0" borderId="12" xfId="0" applyFont="1" applyBorder="1" applyAlignment="1" applyProtection="1">
      <alignment horizontal="center" vertical="center" wrapText="1"/>
    </xf>
    <xf numFmtId="9" fontId="10" fillId="0" borderId="12" xfId="0" applyNumberFormat="1" applyFont="1" applyFill="1" applyBorder="1" applyAlignment="1" applyProtection="1">
      <alignment horizontal="center" vertical="center"/>
    </xf>
    <xf numFmtId="0" fontId="23" fillId="0" borderId="12" xfId="0" applyFont="1" applyBorder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right" vertical="center"/>
    </xf>
    <xf numFmtId="0" fontId="0" fillId="0" borderId="34" xfId="0" applyBorder="1" applyAlignment="1" applyProtection="1">
      <alignment vertical="center"/>
    </xf>
    <xf numFmtId="0" fontId="0" fillId="0" borderId="35" xfId="0" applyBorder="1" applyAlignment="1" applyProtection="1">
      <alignment vertical="center"/>
    </xf>
    <xf numFmtId="0" fontId="1" fillId="0" borderId="34" xfId="0" applyFont="1" applyBorder="1" applyAlignment="1" applyProtection="1">
      <alignment horizontal="center" vertical="center" wrapText="1"/>
    </xf>
    <xf numFmtId="3" fontId="10" fillId="0" borderId="0" xfId="0" applyNumberFormat="1" applyFont="1" applyFill="1" applyAlignment="1" applyProtection="1">
      <alignment horizontal="right" vertical="center"/>
    </xf>
    <xf numFmtId="2" fontId="10" fillId="3" borderId="0" xfId="0" applyNumberFormat="1" applyFont="1" applyFill="1" applyAlignment="1" applyProtection="1">
      <alignment horizontal="right" vertical="center"/>
      <protection locked="0"/>
    </xf>
    <xf numFmtId="0" fontId="6" fillId="0" borderId="0" xfId="0" applyFont="1" applyFill="1" applyAlignment="1" applyProtection="1">
      <alignment vertical="top"/>
    </xf>
    <xf numFmtId="0" fontId="4" fillId="0" borderId="0" xfId="0" applyNumberFormat="1" applyFont="1" applyFill="1" applyAlignment="1" applyProtection="1">
      <alignment horizontal="left" vertical="top" wrapText="1"/>
    </xf>
    <xf numFmtId="0" fontId="0" fillId="0" borderId="0" xfId="0" applyFill="1" applyAlignment="1" applyProtection="1">
      <alignment vertical="top"/>
    </xf>
    <xf numFmtId="0" fontId="10" fillId="0" borderId="0" xfId="0" applyNumberFormat="1" applyFont="1" applyFill="1" applyAlignment="1" applyProtection="1">
      <alignment horizontal="left" vertical="center"/>
    </xf>
    <xf numFmtId="0" fontId="3" fillId="0" borderId="0" xfId="0" applyFont="1" applyFill="1" applyAlignment="1" applyProtection="1">
      <alignment horizontal="right" vertical="top"/>
    </xf>
    <xf numFmtId="0" fontId="16" fillId="0" borderId="14" xfId="0" applyFont="1" applyBorder="1" applyAlignment="1" applyProtection="1">
      <alignment horizontal="left" vertical="center"/>
      <protection locked="0"/>
    </xf>
    <xf numFmtId="0" fontId="12" fillId="0" borderId="34" xfId="0" applyFont="1" applyBorder="1" applyAlignment="1" applyProtection="1">
      <alignment horizontal="center" vertical="center" wrapText="1"/>
    </xf>
    <xf numFmtId="0" fontId="12" fillId="0" borderId="38" xfId="0" applyFont="1" applyBorder="1" applyAlignment="1" applyProtection="1">
      <alignment horizontal="center" vertical="center" wrapText="1"/>
    </xf>
    <xf numFmtId="0" fontId="12" fillId="0" borderId="35" xfId="0" applyFont="1" applyBorder="1" applyAlignment="1" applyProtection="1">
      <alignment horizontal="center" vertical="center" wrapText="1"/>
    </xf>
    <xf numFmtId="0" fontId="12" fillId="0" borderId="13" xfId="0" applyFont="1" applyBorder="1" applyAlignment="1" applyProtection="1">
      <alignment horizontal="left" vertical="center" indent="3"/>
    </xf>
    <xf numFmtId="0" fontId="12" fillId="0" borderId="15" xfId="0" applyFont="1" applyBorder="1" applyAlignment="1" applyProtection="1">
      <alignment horizontal="left" vertical="center" indent="3"/>
    </xf>
    <xf numFmtId="0" fontId="4" fillId="0" borderId="12" xfId="0" applyFont="1" applyBorder="1" applyAlignment="1" applyProtection="1">
      <alignment horizontal="center" vertical="center"/>
    </xf>
    <xf numFmtId="0" fontId="4" fillId="0" borderId="13" xfId="0" applyFont="1" applyBorder="1" applyAlignment="1" applyProtection="1">
      <alignment horizontal="center" vertical="center"/>
    </xf>
    <xf numFmtId="0" fontId="4" fillId="0" borderId="15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 vertical="center" wrapText="1"/>
    </xf>
    <xf numFmtId="0" fontId="16" fillId="0" borderId="24" xfId="0" applyFont="1" applyBorder="1" applyAlignment="1" applyProtection="1">
      <alignment horizontal="left" vertical="center"/>
      <protection locked="0"/>
    </xf>
    <xf numFmtId="0" fontId="7" fillId="0" borderId="0" xfId="0" applyFont="1" applyAlignment="1">
      <alignment horizontal="left" vertical="center" wrapText="1"/>
    </xf>
    <xf numFmtId="0" fontId="7" fillId="0" borderId="0" xfId="0" applyFont="1" applyFill="1" applyAlignment="1">
      <alignment horizontal="left" wrapText="1"/>
    </xf>
    <xf numFmtId="2" fontId="4" fillId="0" borderId="13" xfId="0" applyNumberFormat="1" applyFont="1" applyBorder="1" applyAlignment="1" applyProtection="1">
      <alignment horizontal="center" vertical="center"/>
    </xf>
    <xf numFmtId="2" fontId="4" fillId="0" borderId="15" xfId="0" applyNumberFormat="1" applyFont="1" applyBorder="1" applyAlignment="1" applyProtection="1">
      <alignment horizontal="center" vertical="center"/>
    </xf>
    <xf numFmtId="0" fontId="10" fillId="0" borderId="14" xfId="0" applyFont="1" applyFill="1" applyBorder="1" applyAlignment="1" applyProtection="1">
      <alignment horizontal="center" vertical="center"/>
      <protection locked="0"/>
    </xf>
    <xf numFmtId="0" fontId="10" fillId="0" borderId="1" xfId="0" applyFont="1" applyFill="1" applyBorder="1" applyAlignment="1" applyProtection="1">
      <alignment horizontal="center" vertical="center"/>
    </xf>
    <xf numFmtId="0" fontId="10" fillId="0" borderId="19" xfId="0" applyFont="1" applyFill="1" applyBorder="1" applyAlignment="1" applyProtection="1">
      <alignment horizontal="center" vertical="center"/>
    </xf>
    <xf numFmtId="0" fontId="3" fillId="2" borderId="11" xfId="0" applyFont="1" applyFill="1" applyBorder="1" applyAlignment="1" applyProtection="1">
      <alignment horizontal="left" vertical="center" wrapText="1"/>
    </xf>
    <xf numFmtId="0" fontId="3" fillId="2" borderId="27" xfId="0" applyFont="1" applyFill="1" applyBorder="1" applyAlignment="1" applyProtection="1">
      <alignment horizontal="left" vertical="center" wrapText="1"/>
    </xf>
    <xf numFmtId="0" fontId="3" fillId="2" borderId="21" xfId="0" applyFont="1" applyFill="1" applyBorder="1" applyAlignment="1" applyProtection="1">
      <alignment horizontal="left" vertical="center" wrapText="1"/>
    </xf>
    <xf numFmtId="0" fontId="3" fillId="0" borderId="1" xfId="0" applyFont="1" applyBorder="1" applyAlignment="1" applyProtection="1">
      <alignment horizontal="left" vertical="center" wrapText="1"/>
    </xf>
    <xf numFmtId="0" fontId="3" fillId="0" borderId="29" xfId="0" applyFont="1" applyBorder="1" applyAlignment="1" applyProtection="1">
      <alignment horizontal="left" vertical="center"/>
    </xf>
    <xf numFmtId="0" fontId="3" fillId="0" borderId="19" xfId="0" applyFont="1" applyBorder="1" applyAlignment="1" applyProtection="1">
      <alignment horizontal="left" vertical="center"/>
    </xf>
    <xf numFmtId="0" fontId="4" fillId="0" borderId="2" xfId="0" applyFont="1" applyBorder="1" applyAlignment="1" applyProtection="1">
      <alignment horizontal="left" vertical="center" wrapText="1"/>
    </xf>
    <xf numFmtId="0" fontId="4" fillId="0" borderId="28" xfId="0" applyFont="1" applyBorder="1" applyAlignment="1" applyProtection="1">
      <alignment horizontal="left" vertical="center" wrapText="1"/>
    </xf>
    <xf numFmtId="164" fontId="10" fillId="0" borderId="24" xfId="0" applyNumberFormat="1" applyFont="1" applyFill="1" applyBorder="1" applyAlignment="1" applyProtection="1">
      <alignment horizontal="left"/>
    </xf>
    <xf numFmtId="0" fontId="3" fillId="2" borderId="7" xfId="0" applyFont="1" applyFill="1" applyBorder="1" applyAlignment="1" applyProtection="1">
      <alignment horizontal="center" vertical="center"/>
    </xf>
    <xf numFmtId="0" fontId="3" fillId="2" borderId="8" xfId="0" applyFont="1" applyFill="1" applyBorder="1" applyAlignment="1" applyProtection="1">
      <alignment horizontal="center" vertical="center"/>
    </xf>
    <xf numFmtId="0" fontId="4" fillId="2" borderId="31" xfId="0" applyFont="1" applyFill="1" applyBorder="1" applyAlignment="1" applyProtection="1">
      <alignment horizontal="center" vertical="center"/>
    </xf>
    <xf numFmtId="0" fontId="4" fillId="2" borderId="17" xfId="0" applyFont="1" applyFill="1" applyBorder="1" applyAlignment="1" applyProtection="1">
      <alignment horizontal="center" vertical="center"/>
    </xf>
    <xf numFmtId="0" fontId="3" fillId="2" borderId="36" xfId="0" applyFont="1" applyFill="1" applyBorder="1" applyAlignment="1" applyProtection="1">
      <alignment horizontal="center" vertical="center"/>
    </xf>
    <xf numFmtId="0" fontId="3" fillId="2" borderId="37" xfId="0" applyFont="1" applyFill="1" applyBorder="1" applyAlignment="1" applyProtection="1">
      <alignment horizontal="center" vertical="center"/>
    </xf>
    <xf numFmtId="165" fontId="3" fillId="2" borderId="11" xfId="0" applyNumberFormat="1" applyFont="1" applyFill="1" applyBorder="1" applyAlignment="1" applyProtection="1">
      <alignment horizontal="center" vertical="center"/>
    </xf>
    <xf numFmtId="165" fontId="3" fillId="2" borderId="27" xfId="0" applyNumberFormat="1" applyFont="1" applyFill="1" applyBorder="1" applyAlignment="1" applyProtection="1">
      <alignment horizontal="center" vertical="center"/>
    </xf>
    <xf numFmtId="165" fontId="3" fillId="2" borderId="1" xfId="0" applyNumberFormat="1" applyFont="1" applyFill="1" applyBorder="1" applyAlignment="1" applyProtection="1">
      <alignment horizontal="center" vertical="center"/>
    </xf>
    <xf numFmtId="165" fontId="3" fillId="2" borderId="19" xfId="0" applyNumberFormat="1" applyFont="1" applyFill="1" applyBorder="1" applyAlignment="1" applyProtection="1">
      <alignment horizontal="center" vertical="center"/>
    </xf>
    <xf numFmtId="4" fontId="3" fillId="2" borderId="7" xfId="0" applyNumberFormat="1" applyFont="1" applyFill="1" applyBorder="1" applyAlignment="1" applyProtection="1">
      <alignment horizontal="right" vertical="center"/>
    </xf>
    <xf numFmtId="0" fontId="3" fillId="2" borderId="8" xfId="0" applyFont="1" applyFill="1" applyBorder="1" applyAlignment="1" applyProtection="1">
      <alignment horizontal="right" vertical="center"/>
    </xf>
    <xf numFmtId="4" fontId="3" fillId="2" borderId="16" xfId="0" applyNumberFormat="1" applyFont="1" applyFill="1" applyBorder="1" applyAlignment="1" applyProtection="1">
      <alignment horizontal="right" vertical="center"/>
    </xf>
    <xf numFmtId="0" fontId="3" fillId="2" borderId="20" xfId="0" applyFont="1" applyFill="1" applyBorder="1" applyAlignment="1" applyProtection="1">
      <alignment horizontal="right" vertical="center"/>
    </xf>
    <xf numFmtId="4" fontId="3" fillId="2" borderId="11" xfId="0" applyNumberFormat="1" applyFont="1" applyFill="1" applyBorder="1" applyAlignment="1" applyProtection="1">
      <alignment horizontal="right" vertical="center"/>
    </xf>
    <xf numFmtId="4" fontId="3" fillId="2" borderId="21" xfId="0" applyNumberFormat="1" applyFont="1" applyFill="1" applyBorder="1" applyAlignment="1" applyProtection="1">
      <alignment horizontal="right" vertical="center"/>
    </xf>
    <xf numFmtId="0" fontId="10" fillId="0" borderId="0" xfId="0" applyNumberFormat="1" applyFont="1" applyAlignment="1" applyProtection="1">
      <alignment horizontal="left" vertical="center" indent="1"/>
    </xf>
    <xf numFmtId="4" fontId="17" fillId="0" borderId="2" xfId="0" applyNumberFormat="1" applyFont="1" applyBorder="1" applyAlignment="1" applyProtection="1">
      <alignment horizontal="right" vertical="center"/>
    </xf>
    <xf numFmtId="4" fontId="17" fillId="0" borderId="6" xfId="0" applyNumberFormat="1" applyFont="1" applyBorder="1" applyAlignment="1" applyProtection="1">
      <alignment horizontal="right" vertical="center"/>
    </xf>
    <xf numFmtId="4" fontId="16" fillId="0" borderId="7" xfId="0" applyNumberFormat="1" applyFont="1" applyBorder="1" applyAlignment="1" applyProtection="1">
      <alignment horizontal="right" vertical="center"/>
    </xf>
    <xf numFmtId="4" fontId="16" fillId="0" borderId="8" xfId="0" applyNumberFormat="1" applyFont="1" applyBorder="1" applyAlignment="1" applyProtection="1">
      <alignment horizontal="right" vertical="center"/>
    </xf>
    <xf numFmtId="4" fontId="17" fillId="0" borderId="1" xfId="0" applyNumberFormat="1" applyFont="1" applyBorder="1" applyAlignment="1" applyProtection="1">
      <alignment horizontal="right" vertical="center"/>
    </xf>
    <xf numFmtId="4" fontId="17" fillId="0" borderId="19" xfId="0" applyNumberFormat="1" applyFont="1" applyBorder="1" applyAlignment="1" applyProtection="1">
      <alignment horizontal="right" vertical="center"/>
    </xf>
    <xf numFmtId="4" fontId="17" fillId="0" borderId="5" xfId="0" applyNumberFormat="1" applyFont="1" applyBorder="1" applyAlignment="1" applyProtection="1">
      <alignment horizontal="right" vertical="center"/>
    </xf>
    <xf numFmtId="4" fontId="17" fillId="0" borderId="18" xfId="0" applyNumberFormat="1" applyFont="1" applyBorder="1" applyAlignment="1" applyProtection="1">
      <alignment horizontal="right" vertical="center"/>
    </xf>
    <xf numFmtId="0" fontId="3" fillId="0" borderId="5" xfId="0" applyFont="1" applyBorder="1" applyAlignment="1" applyProtection="1">
      <alignment horizontal="left" vertical="center"/>
    </xf>
    <xf numFmtId="0" fontId="3" fillId="0" borderId="14" xfId="0" applyFont="1" applyBorder="1" applyAlignment="1" applyProtection="1">
      <alignment horizontal="left" vertical="center"/>
    </xf>
    <xf numFmtId="0" fontId="3" fillId="0" borderId="18" xfId="0" applyFont="1" applyBorder="1" applyAlignment="1" applyProtection="1">
      <alignment horizontal="left" vertical="center"/>
    </xf>
    <xf numFmtId="0" fontId="3" fillId="2" borderId="31" xfId="0" applyFont="1" applyFill="1" applyBorder="1" applyAlignment="1" applyProtection="1">
      <alignment horizontal="left" vertical="center"/>
    </xf>
    <xf numFmtId="0" fontId="3" fillId="2" borderId="7" xfId="0" applyFont="1" applyFill="1" applyBorder="1" applyAlignment="1" applyProtection="1">
      <alignment horizontal="left" vertical="center"/>
    </xf>
    <xf numFmtId="0" fontId="0" fillId="2" borderId="3" xfId="0" applyFill="1" applyBorder="1" applyAlignment="1" applyProtection="1">
      <alignment horizontal="center" vertical="center"/>
    </xf>
    <xf numFmtId="0" fontId="0" fillId="2" borderId="10" xfId="0" applyFill="1" applyBorder="1" applyAlignment="1" applyProtection="1">
      <alignment horizontal="center" vertical="center"/>
    </xf>
    <xf numFmtId="0" fontId="3" fillId="0" borderId="2" xfId="0" applyFont="1" applyBorder="1" applyAlignment="1" applyProtection="1">
      <alignment horizontal="left" vertical="center"/>
    </xf>
    <xf numFmtId="0" fontId="3" fillId="0" borderId="28" xfId="0" applyFont="1" applyBorder="1" applyAlignment="1" applyProtection="1">
      <alignment horizontal="left" vertical="center"/>
    </xf>
    <xf numFmtId="0" fontId="3" fillId="0" borderId="6" xfId="0" applyFont="1" applyBorder="1" applyAlignment="1" applyProtection="1">
      <alignment horizontal="left" vertical="center"/>
    </xf>
    <xf numFmtId="0" fontId="0" fillId="2" borderId="31" xfId="0" applyFill="1" applyBorder="1" applyAlignment="1" applyProtection="1">
      <alignment horizontal="center" vertical="center"/>
    </xf>
    <xf numFmtId="0" fontId="0" fillId="2" borderId="17" xfId="0" applyFill="1" applyBorder="1" applyAlignment="1" applyProtection="1">
      <alignment horizontal="center" vertical="center"/>
    </xf>
    <xf numFmtId="4" fontId="0" fillId="0" borderId="31" xfId="0" applyNumberFormat="1" applyFill="1" applyBorder="1" applyAlignment="1" applyProtection="1">
      <alignment horizontal="right" vertical="center"/>
    </xf>
    <xf numFmtId="4" fontId="0" fillId="0" borderId="17" xfId="0" applyNumberFormat="1" applyFill="1" applyBorder="1" applyAlignment="1" applyProtection="1">
      <alignment horizontal="right" vertical="center"/>
    </xf>
    <xf numFmtId="0" fontId="4" fillId="2" borderId="3" xfId="0" applyFont="1" applyFill="1" applyBorder="1" applyAlignment="1" applyProtection="1">
      <alignment horizontal="center" vertical="center"/>
    </xf>
    <xf numFmtId="0" fontId="4" fillId="2" borderId="10" xfId="0" applyFont="1" applyFill="1" applyBorder="1" applyAlignment="1" applyProtection="1">
      <alignment horizontal="center" vertical="center"/>
    </xf>
    <xf numFmtId="4" fontId="16" fillId="0" borderId="24" xfId="0" applyNumberFormat="1" applyFont="1" applyFill="1" applyBorder="1" applyAlignment="1" applyProtection="1">
      <alignment horizontal="left" vertical="center"/>
    </xf>
    <xf numFmtId="0" fontId="3" fillId="2" borderId="1" xfId="0" applyFont="1" applyFill="1" applyBorder="1" applyAlignment="1" applyProtection="1">
      <alignment horizontal="left" vertical="center" wrapText="1"/>
    </xf>
    <xf numFmtId="0" fontId="3" fillId="2" borderId="29" xfId="0" applyFont="1" applyFill="1" applyBorder="1" applyAlignment="1" applyProtection="1">
      <alignment horizontal="left" vertical="center" wrapText="1"/>
    </xf>
    <xf numFmtId="0" fontId="3" fillId="2" borderId="19" xfId="0" applyFont="1" applyFill="1" applyBorder="1" applyAlignment="1" applyProtection="1">
      <alignment horizontal="left" vertical="center" wrapText="1"/>
    </xf>
    <xf numFmtId="0" fontId="0" fillId="0" borderId="5" xfId="0" applyBorder="1" applyAlignment="1" applyProtection="1">
      <alignment horizontal="left" vertical="center" indent="1"/>
    </xf>
    <xf numFmtId="0" fontId="0" fillId="0" borderId="14" xfId="0" applyBorder="1" applyAlignment="1" applyProtection="1">
      <alignment horizontal="left" vertical="center" indent="1"/>
    </xf>
    <xf numFmtId="0" fontId="0" fillId="0" borderId="18" xfId="0" applyBorder="1" applyAlignment="1" applyProtection="1">
      <alignment horizontal="left" vertical="center" indent="1"/>
    </xf>
    <xf numFmtId="0" fontId="0" fillId="0" borderId="5" xfId="0" applyBorder="1" applyAlignment="1" applyProtection="1">
      <alignment horizontal="left" vertical="center" wrapText="1" indent="1"/>
    </xf>
    <xf numFmtId="0" fontId="0" fillId="0" borderId="14" xfId="0" applyBorder="1" applyAlignment="1" applyProtection="1">
      <alignment horizontal="left" vertical="center" wrapText="1" indent="1"/>
    </xf>
    <xf numFmtId="0" fontId="0" fillId="0" borderId="18" xfId="0" applyBorder="1" applyAlignment="1" applyProtection="1">
      <alignment horizontal="left" vertical="center" wrapText="1" indent="1"/>
    </xf>
    <xf numFmtId="4" fontId="3" fillId="2" borderId="11" xfId="0" applyNumberFormat="1" applyFont="1" applyFill="1" applyBorder="1" applyAlignment="1" applyProtection="1">
      <alignment horizontal="center" vertical="center"/>
    </xf>
    <xf numFmtId="4" fontId="3" fillId="2" borderId="27" xfId="0" applyNumberFormat="1" applyFont="1" applyFill="1" applyBorder="1" applyAlignment="1" applyProtection="1">
      <alignment horizontal="center" vertical="center"/>
    </xf>
    <xf numFmtId="4" fontId="3" fillId="2" borderId="21" xfId="0" applyNumberFormat="1" applyFont="1" applyFill="1" applyBorder="1" applyAlignment="1" applyProtection="1">
      <alignment horizontal="center" vertical="center"/>
    </xf>
    <xf numFmtId="0" fontId="3" fillId="0" borderId="29" xfId="0" applyFont="1" applyBorder="1" applyAlignment="1" applyProtection="1">
      <alignment horizontal="left" vertical="center" wrapText="1"/>
    </xf>
    <xf numFmtId="0" fontId="3" fillId="0" borderId="19" xfId="0" applyFont="1" applyBorder="1" applyAlignment="1" applyProtection="1">
      <alignment horizontal="left" vertical="center" wrapText="1"/>
    </xf>
    <xf numFmtId="0" fontId="3" fillId="2" borderId="16" xfId="0" applyFont="1" applyFill="1" applyBorder="1" applyAlignment="1" applyProtection="1">
      <alignment horizontal="left" vertical="center" wrapText="1" indent="1"/>
    </xf>
    <xf numFmtId="0" fontId="3" fillId="2" borderId="0" xfId="0" applyFont="1" applyFill="1" applyBorder="1" applyAlignment="1" applyProtection="1">
      <alignment horizontal="left" vertical="center" wrapText="1" indent="1"/>
    </xf>
    <xf numFmtId="0" fontId="3" fillId="2" borderId="7" xfId="0" applyFont="1" applyFill="1" applyBorder="1" applyAlignment="1" applyProtection="1">
      <alignment horizontal="left" vertical="center" wrapText="1" indent="1"/>
    </xf>
    <xf numFmtId="0" fontId="3" fillId="2" borderId="26" xfId="0" applyFont="1" applyFill="1" applyBorder="1" applyAlignment="1" applyProtection="1">
      <alignment horizontal="left" vertical="center" wrapText="1" indent="1"/>
    </xf>
    <xf numFmtId="0" fontId="3" fillId="2" borderId="31" xfId="0" applyFont="1" applyFill="1" applyBorder="1" applyAlignment="1" applyProtection="1">
      <alignment horizontal="left" vertical="center" wrapText="1"/>
    </xf>
    <xf numFmtId="0" fontId="3" fillId="2" borderId="25" xfId="0" applyFont="1" applyFill="1" applyBorder="1" applyAlignment="1" applyProtection="1">
      <alignment horizontal="left" vertical="center" wrapText="1"/>
    </xf>
    <xf numFmtId="0" fontId="3" fillId="2" borderId="17" xfId="0" applyFont="1" applyFill="1" applyBorder="1" applyAlignment="1" applyProtection="1">
      <alignment horizontal="left" vertical="center" wrapText="1"/>
    </xf>
    <xf numFmtId="0" fontId="3" fillId="2" borderId="1" xfId="0" applyFont="1" applyFill="1" applyBorder="1" applyAlignment="1" applyProtection="1">
      <alignment horizontal="left" vertical="center" wrapText="1" indent="1"/>
    </xf>
    <xf numFmtId="0" fontId="3" fillId="2" borderId="29" xfId="0" applyFont="1" applyFill="1" applyBorder="1" applyAlignment="1" applyProtection="1">
      <alignment horizontal="left" vertical="center" wrapText="1" indent="1"/>
    </xf>
    <xf numFmtId="0" fontId="3" fillId="0" borderId="5" xfId="0" applyFont="1" applyBorder="1" applyAlignment="1" applyProtection="1">
      <alignment horizontal="left" vertical="center" wrapText="1"/>
    </xf>
    <xf numFmtId="0" fontId="3" fillId="0" borderId="14" xfId="0" applyFont="1" applyBorder="1" applyAlignment="1" applyProtection="1">
      <alignment horizontal="left" vertical="center" wrapText="1"/>
    </xf>
  </cellXfs>
  <cellStyles count="1">
    <cellStyle name="Standard" xfId="0" builtinId="0"/>
  </cellStyles>
  <dxfs count="21">
    <dxf>
      <fill>
        <patternFill>
          <bgColor indexed="27"/>
        </patternFill>
      </fill>
    </dxf>
    <dxf>
      <fill>
        <patternFill>
          <bgColor indexed="27"/>
        </patternFill>
      </fill>
    </dxf>
    <dxf>
      <fill>
        <patternFill>
          <bgColor indexed="27"/>
        </patternFill>
      </fill>
    </dxf>
    <dxf>
      <fill>
        <patternFill>
          <bgColor indexed="27"/>
        </patternFill>
      </fill>
    </dxf>
    <dxf>
      <fill>
        <patternFill>
          <bgColor indexed="27"/>
        </patternFill>
      </fill>
    </dxf>
    <dxf>
      <fill>
        <patternFill>
          <bgColor indexed="27"/>
        </patternFill>
      </fill>
    </dxf>
    <dxf>
      <fill>
        <patternFill>
          <bgColor indexed="10"/>
        </patternFill>
      </fill>
    </dxf>
    <dxf>
      <fill>
        <patternFill>
          <bgColor indexed="27"/>
        </patternFill>
      </fill>
    </dxf>
    <dxf>
      <fill>
        <patternFill>
          <bgColor indexed="26"/>
        </patternFill>
      </fill>
    </dxf>
    <dxf>
      <fill>
        <patternFill>
          <bgColor indexed="26"/>
        </patternFill>
      </fill>
    </dxf>
    <dxf>
      <font>
        <condense val="0"/>
        <extend val="0"/>
        <color indexed="10"/>
      </font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indexed="27"/>
        </patternFill>
      </fill>
    </dxf>
    <dxf>
      <fill>
        <patternFill>
          <bgColor indexed="27"/>
        </patternFill>
      </fill>
    </dxf>
    <dxf>
      <fill>
        <patternFill>
          <bgColor indexed="27"/>
        </patternFill>
      </fill>
    </dxf>
    <dxf>
      <fill>
        <patternFill>
          <bgColor indexed="27"/>
        </patternFill>
      </fill>
    </dxf>
    <dxf>
      <fill>
        <patternFill>
          <bgColor indexed="27"/>
        </patternFill>
      </fill>
    </dxf>
    <dxf>
      <fill>
        <patternFill>
          <bgColor indexed="27"/>
        </patternFill>
      </fill>
    </dxf>
    <dxf>
      <fill>
        <patternFill>
          <bgColor indexed="26"/>
        </patternFill>
      </fill>
    </dxf>
    <dxf>
      <font>
        <condense val="0"/>
        <extend val="0"/>
        <color indexed="1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0</xdr:row>
          <xdr:rowOff>0</xdr:rowOff>
        </xdr:from>
        <xdr:to>
          <xdr:col>2</xdr:col>
          <xdr:colOff>723900</xdr:colOff>
          <xdr:row>6</xdr:row>
          <xdr:rowOff>19050</xdr:rowOff>
        </xdr:to>
        <xdr:sp macro="" textlink="">
          <xdr:nvSpPr>
            <xdr:cNvPr id="2050" name="Object 2" hidden="1">
              <a:extLst>
                <a:ext uri="{63B3BB69-23CF-44E3-9099-C40C66FF867C}">
                  <a14:compatExt spid="_x0000_s205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9</xdr:col>
      <xdr:colOff>515471</xdr:colOff>
      <xdr:row>0</xdr:row>
      <xdr:rowOff>67237</xdr:rowOff>
    </xdr:from>
    <xdr:to>
      <xdr:col>11</xdr:col>
      <xdr:colOff>537883</xdr:colOff>
      <xdr:row>5</xdr:row>
      <xdr:rowOff>89648</xdr:rowOff>
    </xdr:to>
    <xdr:pic>
      <xdr:nvPicPr>
        <xdr:cNvPr id="3" name="Grafik 2" descr="Bildergebnis für logo iwb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34618" y="67237"/>
          <a:ext cx="1725706" cy="91888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57150</xdr:colOff>
          <xdr:row>0</xdr:row>
          <xdr:rowOff>57150</xdr:rowOff>
        </xdr:from>
        <xdr:to>
          <xdr:col>2</xdr:col>
          <xdr:colOff>1219200</xdr:colOff>
          <xdr:row>5</xdr:row>
          <xdr:rowOff>19050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5</xdr:col>
      <xdr:colOff>22411</xdr:colOff>
      <xdr:row>0</xdr:row>
      <xdr:rowOff>134471</xdr:rowOff>
    </xdr:from>
    <xdr:to>
      <xdr:col>46</xdr:col>
      <xdr:colOff>44823</xdr:colOff>
      <xdr:row>5</xdr:row>
      <xdr:rowOff>156882</xdr:rowOff>
    </xdr:to>
    <xdr:pic>
      <xdr:nvPicPr>
        <xdr:cNvPr id="3" name="Grafik 2" descr="Bildergebnis für logo iwb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11470" y="134471"/>
          <a:ext cx="1725706" cy="918882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J65"/>
  <sheetViews>
    <sheetView showGridLines="0" zoomScale="85" zoomScaleNormal="85" zoomScaleSheetLayoutView="85" workbookViewId="0">
      <selection activeCell="J38" sqref="J38"/>
    </sheetView>
  </sheetViews>
  <sheetFormatPr baseColWidth="10" defaultColWidth="11.453125" defaultRowHeight="12.5" x14ac:dyDescent="0.25"/>
  <cols>
    <col min="1" max="1" width="42.54296875" style="2" customWidth="1"/>
    <col min="2" max="2" width="30.81640625" style="2" bestFit="1" customWidth="1"/>
    <col min="3" max="3" width="13.81640625" style="2" customWidth="1"/>
    <col min="4" max="4" width="13.26953125" style="2" hidden="1" customWidth="1"/>
    <col min="5" max="7" width="12.7265625" style="2" hidden="1" customWidth="1"/>
    <col min="8" max="23" width="12.7265625" style="2" customWidth="1"/>
    <col min="24" max="24" width="11.453125" style="2" hidden="1" customWidth="1"/>
    <col min="25" max="25" width="2.453125" style="2" hidden="1" customWidth="1"/>
    <col min="26" max="26" width="11.453125" style="2" hidden="1" customWidth="1"/>
    <col min="27" max="27" width="2.54296875" style="2" hidden="1" customWidth="1"/>
    <col min="28" max="28" width="11.453125" style="2" hidden="1" customWidth="1"/>
    <col min="29" max="29" width="2.54296875" style="2" hidden="1" customWidth="1"/>
    <col min="30" max="30" width="11.453125" style="2" hidden="1" customWidth="1"/>
    <col min="31" max="31" width="3.1796875" style="2" hidden="1" customWidth="1"/>
    <col min="32" max="32" width="11.453125" style="2" hidden="1" customWidth="1"/>
    <col min="33" max="33" width="2.54296875" style="2" hidden="1" customWidth="1"/>
    <col min="34" max="34" width="11.453125" style="2" hidden="1" customWidth="1"/>
    <col min="35" max="35" width="3.26953125" style="2" hidden="1" customWidth="1"/>
    <col min="36" max="36" width="11.453125" style="2" hidden="1" customWidth="1"/>
    <col min="37" max="16384" width="11.453125" style="2"/>
  </cols>
  <sheetData>
    <row r="1" spans="1:23" ht="14.25" customHeight="1" x14ac:dyDescent="0.25">
      <c r="F1" s="32" t="s">
        <v>47</v>
      </c>
      <c r="G1" s="32"/>
      <c r="H1" s="3" t="str">
        <f>IF(C10="","",C10)</f>
        <v>Sanierung KW Neuewelt</v>
      </c>
      <c r="I1" s="3"/>
      <c r="J1" s="32"/>
      <c r="K1" s="32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</row>
    <row r="2" spans="1:23" ht="14.25" customHeight="1" x14ac:dyDescent="0.25">
      <c r="F2" s="28"/>
      <c r="G2" s="28"/>
      <c r="H2" s="3" t="str">
        <f>IF(C11="","",C11)</f>
        <v>Münchenstein</v>
      </c>
      <c r="I2" s="3"/>
      <c r="J2" s="28"/>
      <c r="K2" s="28"/>
      <c r="L2" s="68"/>
      <c r="M2" s="68"/>
      <c r="N2" s="68"/>
      <c r="O2" s="68"/>
      <c r="P2" s="68"/>
      <c r="Q2" s="68"/>
      <c r="R2" s="68"/>
      <c r="S2" s="68"/>
      <c r="T2" s="68"/>
      <c r="U2" s="68"/>
      <c r="V2" s="68"/>
      <c r="W2" s="68"/>
    </row>
    <row r="3" spans="1:23" ht="14.25" customHeight="1" x14ac:dyDescent="0.25">
      <c r="F3" s="28"/>
      <c r="G3" s="28"/>
      <c r="H3" s="3" t="str">
        <f>IF(C13="","",C13)</f>
        <v/>
      </c>
      <c r="I3" s="3"/>
      <c r="J3" s="28"/>
      <c r="K3" s="2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</row>
    <row r="4" spans="1:23" ht="14.25" customHeight="1" x14ac:dyDescent="0.25">
      <c r="F4" s="28"/>
      <c r="G4" s="28"/>
      <c r="H4" s="70"/>
      <c r="I4" s="70"/>
      <c r="J4" s="28"/>
      <c r="K4" s="28"/>
      <c r="P4" s="28"/>
      <c r="Q4" s="29"/>
      <c r="R4" s="29"/>
      <c r="S4" s="29"/>
      <c r="T4" s="29"/>
      <c r="U4" s="29"/>
      <c r="V4" s="29"/>
      <c r="W4" s="29"/>
    </row>
    <row r="5" spans="1:23" ht="14.25" customHeight="1" x14ac:dyDescent="0.25">
      <c r="F5" s="32" t="s">
        <v>17</v>
      </c>
      <c r="G5" s="32"/>
      <c r="H5" s="71" t="str">
        <f>IF(C20="","",C20)</f>
        <v/>
      </c>
      <c r="I5" s="71"/>
      <c r="J5" s="32"/>
      <c r="K5" s="32"/>
      <c r="L5" s="69" t="str">
        <f>IF(D20="","",D20)</f>
        <v/>
      </c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</row>
    <row r="6" spans="1:23" ht="14.25" customHeight="1" x14ac:dyDescent="0.25">
      <c r="P6" s="28"/>
      <c r="Q6" s="29"/>
      <c r="R6" s="29"/>
      <c r="S6" s="29"/>
      <c r="T6" s="29"/>
      <c r="U6" s="29"/>
      <c r="V6" s="29"/>
      <c r="W6" s="29"/>
    </row>
    <row r="7" spans="1:23" ht="31.5" x14ac:dyDescent="0.25">
      <c r="A7" s="21" t="s">
        <v>25</v>
      </c>
      <c r="B7" s="21"/>
      <c r="C7" s="21"/>
      <c r="D7" s="4"/>
      <c r="E7" s="4"/>
    </row>
    <row r="8" spans="1:23" ht="15" customHeight="1" x14ac:dyDescent="0.25">
      <c r="A8" s="182" t="s">
        <v>153</v>
      </c>
      <c r="B8" s="182"/>
      <c r="C8" s="21"/>
      <c r="D8" s="4"/>
      <c r="E8" s="4"/>
    </row>
    <row r="9" spans="1:23" ht="15" customHeight="1" x14ac:dyDescent="0.25">
      <c r="A9" s="4"/>
      <c r="B9" s="4"/>
      <c r="C9" s="4"/>
      <c r="D9" s="4"/>
      <c r="E9" s="4"/>
    </row>
    <row r="10" spans="1:23" ht="15" customHeight="1" x14ac:dyDescent="0.25">
      <c r="A10" s="5" t="s">
        <v>13</v>
      </c>
      <c r="B10" s="5"/>
      <c r="C10" s="31" t="s">
        <v>154</v>
      </c>
      <c r="D10" s="6"/>
      <c r="E10" s="6"/>
      <c r="F10" s="6"/>
      <c r="G10" s="6"/>
      <c r="H10" s="6"/>
      <c r="I10" s="6"/>
    </row>
    <row r="11" spans="1:23" ht="15" customHeight="1" x14ac:dyDescent="0.25">
      <c r="A11" s="5"/>
      <c r="B11" s="5"/>
      <c r="C11" s="31" t="s">
        <v>155</v>
      </c>
      <c r="D11" s="6"/>
      <c r="E11" s="6"/>
      <c r="F11" s="6"/>
      <c r="G11" s="6"/>
      <c r="H11" s="6"/>
      <c r="I11" s="6"/>
    </row>
    <row r="12" spans="1:23" ht="15" hidden="1" customHeight="1" x14ac:dyDescent="0.25">
      <c r="H12" s="66"/>
      <c r="I12" s="66"/>
    </row>
    <row r="13" spans="1:23" ht="15" hidden="1" customHeight="1" x14ac:dyDescent="0.25">
      <c r="A13" s="5" t="s">
        <v>63</v>
      </c>
      <c r="B13" s="5"/>
      <c r="C13" s="31"/>
      <c r="D13" s="31"/>
      <c r="E13" s="31"/>
      <c r="F13" s="31"/>
      <c r="G13" s="31"/>
    </row>
    <row r="14" spans="1:23" ht="15" customHeight="1" x14ac:dyDescent="0.25"/>
    <row r="15" spans="1:23" ht="25" x14ac:dyDescent="0.25">
      <c r="A15" s="4" t="s">
        <v>162</v>
      </c>
      <c r="B15" s="4"/>
      <c r="C15" s="4"/>
      <c r="D15" s="4"/>
      <c r="E15" s="4"/>
    </row>
    <row r="16" spans="1:23" ht="15" customHeight="1" x14ac:dyDescent="0.35">
      <c r="A16" s="24" t="s">
        <v>94</v>
      </c>
      <c r="B16" s="24"/>
      <c r="C16" s="4"/>
      <c r="D16" s="4"/>
      <c r="E16" s="4"/>
    </row>
    <row r="17" spans="1:25" ht="15" customHeight="1" x14ac:dyDescent="0.35">
      <c r="A17" s="24"/>
      <c r="B17" s="24"/>
      <c r="C17" s="4"/>
      <c r="D17" s="4"/>
      <c r="E17" s="4"/>
    </row>
    <row r="18" spans="1:25" ht="25" x14ac:dyDescent="0.25">
      <c r="A18" s="76" t="s">
        <v>95</v>
      </c>
      <c r="B18" s="76"/>
      <c r="C18" s="4"/>
      <c r="J18" s="59"/>
      <c r="K18" s="59"/>
    </row>
    <row r="19" spans="1:25" ht="13.5" customHeight="1" x14ac:dyDescent="0.25">
      <c r="A19" s="4"/>
      <c r="B19" s="4"/>
      <c r="C19" s="4"/>
    </row>
    <row r="20" spans="1:25" ht="22.5" customHeight="1" x14ac:dyDescent="0.25">
      <c r="A20" s="19" t="s">
        <v>17</v>
      </c>
      <c r="B20" s="19"/>
      <c r="C20" s="197"/>
      <c r="D20" s="197"/>
      <c r="E20" s="197"/>
      <c r="F20" s="197"/>
      <c r="G20" s="197"/>
      <c r="H20" s="197"/>
      <c r="I20" s="197"/>
      <c r="J20" s="197"/>
      <c r="K20" s="169"/>
    </row>
    <row r="21" spans="1:25" ht="13.5" customHeight="1" x14ac:dyDescent="0.25">
      <c r="A21" s="4"/>
      <c r="B21" s="4"/>
      <c r="C21" s="4"/>
    </row>
    <row r="22" spans="1:25" ht="18.75" customHeight="1" x14ac:dyDescent="0.3">
      <c r="A22" s="19" t="s">
        <v>60</v>
      </c>
      <c r="B22" s="19"/>
      <c r="C22" s="199" t="s">
        <v>75</v>
      </c>
      <c r="D22" s="199"/>
      <c r="E22" s="199"/>
      <c r="F22" s="199"/>
      <c r="G22" s="199"/>
      <c r="H22" s="199"/>
      <c r="I22" s="199"/>
      <c r="J22" s="199"/>
      <c r="K22" s="199"/>
      <c r="L22" s="199"/>
      <c r="M22" s="199"/>
      <c r="N22" s="199"/>
      <c r="O22" s="199"/>
      <c r="P22" s="23"/>
      <c r="Q22" s="23"/>
      <c r="R22" s="23"/>
      <c r="S22" s="23"/>
      <c r="T22" s="23"/>
      <c r="U22" s="23"/>
      <c r="V22" s="23"/>
      <c r="W22" s="23"/>
      <c r="X22" s="6"/>
      <c r="Y22" s="6"/>
    </row>
    <row r="23" spans="1:25" ht="13.5" customHeight="1" x14ac:dyDescent="0.25">
      <c r="A23" s="4"/>
      <c r="B23" s="4"/>
      <c r="C23" s="74"/>
      <c r="D23" s="74"/>
      <c r="E23" s="74"/>
      <c r="F23" s="74"/>
      <c r="G23" s="74"/>
      <c r="H23" s="75"/>
      <c r="I23" s="75"/>
      <c r="J23" s="75"/>
      <c r="K23" s="75"/>
      <c r="L23" s="75"/>
      <c r="M23" s="75"/>
      <c r="N23" s="75"/>
      <c r="O23" s="75"/>
    </row>
    <row r="24" spans="1:25" ht="18.75" customHeight="1" x14ac:dyDescent="0.25">
      <c r="A24" s="5" t="s">
        <v>61</v>
      </c>
      <c r="B24" s="5"/>
      <c r="C24" s="196" t="s">
        <v>62</v>
      </c>
      <c r="D24" s="196"/>
      <c r="E24" s="196"/>
      <c r="F24" s="196"/>
      <c r="G24" s="196"/>
      <c r="H24" s="196"/>
      <c r="I24" s="196"/>
      <c r="J24" s="196"/>
      <c r="K24" s="196"/>
      <c r="L24" s="196"/>
      <c r="M24" s="196"/>
      <c r="N24" s="196"/>
      <c r="O24" s="196"/>
    </row>
    <row r="25" spans="1:25" ht="14" x14ac:dyDescent="0.25">
      <c r="A25" s="1"/>
      <c r="B25" s="1"/>
      <c r="C25" s="57"/>
      <c r="D25" s="57"/>
      <c r="E25" s="57"/>
      <c r="F25" s="57"/>
      <c r="G25" s="57"/>
    </row>
    <row r="26" spans="1:25" ht="37.5" customHeight="1" x14ac:dyDescent="0.25">
      <c r="A26" s="5" t="s">
        <v>79</v>
      </c>
      <c r="B26" s="5"/>
      <c r="C26" s="57" t="s">
        <v>89</v>
      </c>
      <c r="D26" s="196" t="s">
        <v>78</v>
      </c>
      <c r="E26" s="196"/>
      <c r="F26" s="196"/>
      <c r="G26" s="196"/>
      <c r="H26" s="196"/>
      <c r="I26" s="196"/>
      <c r="J26" s="196"/>
      <c r="K26" s="196"/>
      <c r="L26" s="196"/>
      <c r="M26" s="196"/>
      <c r="N26" s="196"/>
      <c r="O26" s="196"/>
    </row>
    <row r="27" spans="1:25" ht="15.5" x14ac:dyDescent="0.25">
      <c r="A27" s="5"/>
      <c r="B27" s="5"/>
      <c r="C27" s="57"/>
      <c r="D27" s="74"/>
      <c r="E27" s="74"/>
      <c r="F27" s="74"/>
      <c r="G27" s="74"/>
      <c r="H27" s="75"/>
      <c r="I27" s="75"/>
      <c r="J27" s="75"/>
      <c r="K27" s="75"/>
      <c r="L27" s="75"/>
      <c r="M27" s="75"/>
      <c r="N27" s="75"/>
      <c r="O27" s="75"/>
    </row>
    <row r="28" spans="1:25" ht="16" x14ac:dyDescent="0.25">
      <c r="A28" s="5"/>
      <c r="B28" s="5"/>
      <c r="C28" s="57" t="s">
        <v>90</v>
      </c>
      <c r="D28" s="196" t="s">
        <v>59</v>
      </c>
      <c r="E28" s="196"/>
      <c r="F28" s="196"/>
      <c r="G28" s="196"/>
      <c r="H28" s="196"/>
      <c r="I28" s="196"/>
      <c r="J28" s="196"/>
      <c r="K28" s="196"/>
      <c r="L28" s="196"/>
      <c r="M28" s="196"/>
      <c r="N28" s="196"/>
      <c r="O28" s="196"/>
    </row>
    <row r="29" spans="1:25" ht="15.5" x14ac:dyDescent="0.25">
      <c r="A29" s="5"/>
      <c r="B29" s="5"/>
      <c r="C29" s="5"/>
    </row>
    <row r="30" spans="1:25" ht="15.5" x14ac:dyDescent="0.25">
      <c r="A30" s="5" t="s">
        <v>10</v>
      </c>
      <c r="B30" s="5"/>
      <c r="C30" s="5"/>
    </row>
    <row r="31" spans="1:25" ht="15.5" x14ac:dyDescent="0.25">
      <c r="A31" s="5"/>
      <c r="B31" s="5"/>
      <c r="C31" s="5"/>
    </row>
    <row r="32" spans="1:25" ht="15" customHeight="1" x14ac:dyDescent="0.25">
      <c r="A32" s="37" t="s">
        <v>64</v>
      </c>
      <c r="B32" s="37"/>
      <c r="C32" s="57" t="s">
        <v>141</v>
      </c>
      <c r="D32" s="56"/>
      <c r="E32" s="56"/>
    </row>
    <row r="33" spans="1:15" ht="12.75" customHeight="1" x14ac:dyDescent="0.25">
      <c r="A33" s="37"/>
      <c r="B33" s="37"/>
      <c r="C33" s="5"/>
    </row>
    <row r="34" spans="1:15" ht="18.75" customHeight="1" x14ac:dyDescent="0.25">
      <c r="A34" s="188" t="s">
        <v>126</v>
      </c>
      <c r="B34" s="188" t="s">
        <v>140</v>
      </c>
      <c r="C34" s="177"/>
      <c r="D34" s="193" t="s">
        <v>127</v>
      </c>
      <c r="E34" s="193"/>
      <c r="F34" s="193"/>
      <c r="G34" s="193"/>
      <c r="H34" s="193"/>
      <c r="I34" s="193"/>
      <c r="J34" s="193"/>
      <c r="K34" s="193"/>
      <c r="L34" s="193"/>
      <c r="M34" s="193"/>
      <c r="N34" s="193"/>
      <c r="O34" s="193"/>
    </row>
    <row r="35" spans="1:15" ht="18.75" customHeight="1" x14ac:dyDescent="0.25">
      <c r="A35" s="189"/>
      <c r="B35" s="189"/>
      <c r="C35" s="178"/>
      <c r="D35" s="194" t="s">
        <v>65</v>
      </c>
      <c r="E35" s="195"/>
      <c r="F35" s="194" t="s">
        <v>92</v>
      </c>
      <c r="G35" s="195"/>
      <c r="H35" s="194" t="s">
        <v>66</v>
      </c>
      <c r="I35" s="195"/>
      <c r="J35" s="194" t="s">
        <v>67</v>
      </c>
      <c r="K35" s="195"/>
      <c r="L35" s="194" t="s">
        <v>68</v>
      </c>
      <c r="M35" s="195"/>
      <c r="N35" s="194" t="s">
        <v>69</v>
      </c>
      <c r="O35" s="195"/>
    </row>
    <row r="36" spans="1:15" ht="24.65" customHeight="1" x14ac:dyDescent="0.25">
      <c r="A36" s="189"/>
      <c r="B36" s="189"/>
      <c r="C36" s="171" t="s">
        <v>143</v>
      </c>
      <c r="D36" s="200" t="e">
        <f>Honorarzusammenstellung!#REF!</f>
        <v>#REF!</v>
      </c>
      <c r="E36" s="201"/>
      <c r="F36" s="200" t="e">
        <f>Honorarzusammenstellung!#REF!</f>
        <v>#REF!</v>
      </c>
      <c r="G36" s="201"/>
      <c r="H36" s="200">
        <f>Honorarzusammenstellung!E41</f>
        <v>1</v>
      </c>
      <c r="I36" s="201"/>
      <c r="J36" s="200">
        <f>Honorarzusammenstellung!E64</f>
        <v>1</v>
      </c>
      <c r="K36" s="201"/>
      <c r="L36" s="200">
        <f>Honorarzusammenstellung!E86</f>
        <v>1</v>
      </c>
      <c r="M36" s="201"/>
      <c r="N36" s="200">
        <f>Honorarzusammenstellung!E124</f>
        <v>1</v>
      </c>
      <c r="O36" s="201"/>
    </row>
    <row r="37" spans="1:15" ht="45" customHeight="1" x14ac:dyDescent="0.25">
      <c r="A37" s="190"/>
      <c r="B37" s="190"/>
      <c r="C37" s="179" t="s">
        <v>152</v>
      </c>
      <c r="D37" s="157" t="s">
        <v>128</v>
      </c>
      <c r="E37" s="171" t="s">
        <v>142</v>
      </c>
      <c r="F37" s="157" t="s">
        <v>128</v>
      </c>
      <c r="G37" s="171" t="s">
        <v>142</v>
      </c>
      <c r="H37" s="157" t="s">
        <v>128</v>
      </c>
      <c r="I37" s="171" t="s">
        <v>142</v>
      </c>
      <c r="J37" s="157" t="s">
        <v>128</v>
      </c>
      <c r="K37" s="171" t="s">
        <v>142</v>
      </c>
      <c r="L37" s="157" t="s">
        <v>128</v>
      </c>
      <c r="M37" s="171" t="s">
        <v>142</v>
      </c>
      <c r="N37" s="157" t="s">
        <v>128</v>
      </c>
      <c r="O37" s="171" t="s">
        <v>142</v>
      </c>
    </row>
    <row r="38" spans="1:15" ht="18.75" customHeight="1" x14ac:dyDescent="0.25">
      <c r="A38" s="158"/>
      <c r="B38" s="159"/>
      <c r="C38" s="160">
        <f>IF(B38&lt;&gt;"",VLOOKUP(B38,KGT,2,0),0)</f>
        <v>0</v>
      </c>
      <c r="D38" s="67"/>
      <c r="E38" s="161" t="e">
        <f t="shared" ref="E38:E46" si="0">C38*$D$36</f>
        <v>#REF!</v>
      </c>
      <c r="F38" s="67"/>
      <c r="G38" s="161" t="e">
        <f t="shared" ref="G38:G46" si="1">$C38*$F$36</f>
        <v>#REF!</v>
      </c>
      <c r="H38" s="67"/>
      <c r="I38" s="161">
        <f t="shared" ref="I38:I46" si="2">C38*$H$36</f>
        <v>0</v>
      </c>
      <c r="J38" s="67"/>
      <c r="K38" s="161">
        <f t="shared" ref="K38:K46" si="3">C38*$J$36</f>
        <v>0</v>
      </c>
      <c r="L38" s="67"/>
      <c r="M38" s="161">
        <f t="shared" ref="M38:M46" si="4">C38*$L$36</f>
        <v>0</v>
      </c>
      <c r="N38" s="67"/>
      <c r="O38" s="161">
        <f t="shared" ref="O38:O46" si="5">C38*$N$36</f>
        <v>0</v>
      </c>
    </row>
    <row r="39" spans="1:15" ht="18.75" customHeight="1" x14ac:dyDescent="0.25">
      <c r="A39" s="158"/>
      <c r="B39" s="159"/>
      <c r="C39" s="160">
        <f t="shared" ref="C39:C46" si="6">IF(B39&lt;&gt;"",VLOOKUP(B39,KGT,2,0),0)</f>
        <v>0</v>
      </c>
      <c r="D39" s="67"/>
      <c r="E39" s="161" t="e">
        <f t="shared" si="0"/>
        <v>#REF!</v>
      </c>
      <c r="F39" s="67"/>
      <c r="G39" s="161" t="e">
        <f t="shared" si="1"/>
        <v>#REF!</v>
      </c>
      <c r="H39" s="67"/>
      <c r="I39" s="161">
        <f t="shared" si="2"/>
        <v>0</v>
      </c>
      <c r="J39" s="67"/>
      <c r="K39" s="161">
        <f t="shared" si="3"/>
        <v>0</v>
      </c>
      <c r="L39" s="67"/>
      <c r="M39" s="161">
        <f t="shared" si="4"/>
        <v>0</v>
      </c>
      <c r="N39" s="67"/>
      <c r="O39" s="161">
        <f t="shared" si="5"/>
        <v>0</v>
      </c>
    </row>
    <row r="40" spans="1:15" ht="18.75" customHeight="1" x14ac:dyDescent="0.25">
      <c r="A40" s="158"/>
      <c r="B40" s="159"/>
      <c r="C40" s="160">
        <f t="shared" si="6"/>
        <v>0</v>
      </c>
      <c r="D40" s="67"/>
      <c r="E40" s="161" t="e">
        <f t="shared" si="0"/>
        <v>#REF!</v>
      </c>
      <c r="F40" s="67"/>
      <c r="G40" s="161" t="e">
        <f t="shared" si="1"/>
        <v>#REF!</v>
      </c>
      <c r="H40" s="67"/>
      <c r="I40" s="161">
        <f t="shared" si="2"/>
        <v>0</v>
      </c>
      <c r="J40" s="67"/>
      <c r="K40" s="161">
        <f t="shared" si="3"/>
        <v>0</v>
      </c>
      <c r="L40" s="67"/>
      <c r="M40" s="161">
        <f t="shared" si="4"/>
        <v>0</v>
      </c>
      <c r="N40" s="67"/>
      <c r="O40" s="161">
        <f t="shared" si="5"/>
        <v>0</v>
      </c>
    </row>
    <row r="41" spans="1:15" ht="18.75" customHeight="1" x14ac:dyDescent="0.25">
      <c r="A41" s="158"/>
      <c r="B41" s="159"/>
      <c r="C41" s="160">
        <f t="shared" si="6"/>
        <v>0</v>
      </c>
      <c r="D41" s="67"/>
      <c r="E41" s="161" t="e">
        <f t="shared" si="0"/>
        <v>#REF!</v>
      </c>
      <c r="F41" s="67"/>
      <c r="G41" s="161" t="e">
        <f t="shared" si="1"/>
        <v>#REF!</v>
      </c>
      <c r="H41" s="67"/>
      <c r="I41" s="161">
        <f t="shared" si="2"/>
        <v>0</v>
      </c>
      <c r="J41" s="67"/>
      <c r="K41" s="161">
        <f t="shared" si="3"/>
        <v>0</v>
      </c>
      <c r="L41" s="67"/>
      <c r="M41" s="161">
        <f t="shared" si="4"/>
        <v>0</v>
      </c>
      <c r="N41" s="67"/>
      <c r="O41" s="161">
        <f t="shared" si="5"/>
        <v>0</v>
      </c>
    </row>
    <row r="42" spans="1:15" ht="18.75" customHeight="1" x14ac:dyDescent="0.25">
      <c r="A42" s="158"/>
      <c r="B42" s="159"/>
      <c r="C42" s="160">
        <f t="shared" si="6"/>
        <v>0</v>
      </c>
      <c r="D42" s="67"/>
      <c r="E42" s="161" t="e">
        <f t="shared" si="0"/>
        <v>#REF!</v>
      </c>
      <c r="F42" s="67"/>
      <c r="G42" s="161" t="e">
        <f t="shared" si="1"/>
        <v>#REF!</v>
      </c>
      <c r="H42" s="67"/>
      <c r="I42" s="161">
        <f t="shared" si="2"/>
        <v>0</v>
      </c>
      <c r="J42" s="67"/>
      <c r="K42" s="161">
        <f t="shared" si="3"/>
        <v>0</v>
      </c>
      <c r="L42" s="67"/>
      <c r="M42" s="161">
        <f t="shared" si="4"/>
        <v>0</v>
      </c>
      <c r="N42" s="67"/>
      <c r="O42" s="161">
        <f t="shared" si="5"/>
        <v>0</v>
      </c>
    </row>
    <row r="43" spans="1:15" ht="18.75" customHeight="1" x14ac:dyDescent="0.25">
      <c r="A43" s="158"/>
      <c r="B43" s="159"/>
      <c r="C43" s="160">
        <f t="shared" si="6"/>
        <v>0</v>
      </c>
      <c r="D43" s="67"/>
      <c r="E43" s="161" t="e">
        <f t="shared" si="0"/>
        <v>#REF!</v>
      </c>
      <c r="F43" s="67"/>
      <c r="G43" s="161" t="e">
        <f t="shared" si="1"/>
        <v>#REF!</v>
      </c>
      <c r="H43" s="67"/>
      <c r="I43" s="161">
        <f t="shared" si="2"/>
        <v>0</v>
      </c>
      <c r="J43" s="67"/>
      <c r="K43" s="161">
        <f t="shared" si="3"/>
        <v>0</v>
      </c>
      <c r="L43" s="67"/>
      <c r="M43" s="161">
        <f t="shared" si="4"/>
        <v>0</v>
      </c>
      <c r="N43" s="67"/>
      <c r="O43" s="161">
        <f t="shared" si="5"/>
        <v>0</v>
      </c>
    </row>
    <row r="44" spans="1:15" ht="18.75" customHeight="1" x14ac:dyDescent="0.25">
      <c r="A44" s="158"/>
      <c r="B44" s="159"/>
      <c r="C44" s="160">
        <f t="shared" si="6"/>
        <v>0</v>
      </c>
      <c r="D44" s="67"/>
      <c r="E44" s="161" t="e">
        <f t="shared" si="0"/>
        <v>#REF!</v>
      </c>
      <c r="F44" s="67"/>
      <c r="G44" s="161" t="e">
        <f t="shared" si="1"/>
        <v>#REF!</v>
      </c>
      <c r="H44" s="67"/>
      <c r="I44" s="161">
        <f t="shared" si="2"/>
        <v>0</v>
      </c>
      <c r="J44" s="67"/>
      <c r="K44" s="161">
        <f t="shared" si="3"/>
        <v>0</v>
      </c>
      <c r="L44" s="67"/>
      <c r="M44" s="161">
        <f t="shared" si="4"/>
        <v>0</v>
      </c>
      <c r="N44" s="67"/>
      <c r="O44" s="161">
        <f t="shared" si="5"/>
        <v>0</v>
      </c>
    </row>
    <row r="45" spans="1:15" ht="18.75" customHeight="1" x14ac:dyDescent="0.25">
      <c r="A45" s="158"/>
      <c r="B45" s="159"/>
      <c r="C45" s="160">
        <f t="shared" si="6"/>
        <v>0</v>
      </c>
      <c r="D45" s="67"/>
      <c r="E45" s="161" t="e">
        <f t="shared" si="0"/>
        <v>#REF!</v>
      </c>
      <c r="F45" s="67"/>
      <c r="G45" s="161" t="e">
        <f t="shared" si="1"/>
        <v>#REF!</v>
      </c>
      <c r="H45" s="67"/>
      <c r="I45" s="161">
        <f t="shared" si="2"/>
        <v>0</v>
      </c>
      <c r="J45" s="67"/>
      <c r="K45" s="161">
        <f t="shared" si="3"/>
        <v>0</v>
      </c>
      <c r="L45" s="67"/>
      <c r="M45" s="161">
        <f t="shared" si="4"/>
        <v>0</v>
      </c>
      <c r="N45" s="67"/>
      <c r="O45" s="161">
        <f t="shared" si="5"/>
        <v>0</v>
      </c>
    </row>
    <row r="46" spans="1:15" ht="18.75" customHeight="1" x14ac:dyDescent="0.25">
      <c r="A46" s="158"/>
      <c r="B46" s="159"/>
      <c r="C46" s="160">
        <f t="shared" si="6"/>
        <v>0</v>
      </c>
      <c r="D46" s="67"/>
      <c r="E46" s="161" t="e">
        <f t="shared" si="0"/>
        <v>#REF!</v>
      </c>
      <c r="F46" s="67"/>
      <c r="G46" s="161" t="e">
        <f t="shared" si="1"/>
        <v>#REF!</v>
      </c>
      <c r="H46" s="67"/>
      <c r="I46" s="161">
        <f t="shared" si="2"/>
        <v>0</v>
      </c>
      <c r="J46" s="67"/>
      <c r="K46" s="161">
        <f t="shared" si="3"/>
        <v>0</v>
      </c>
      <c r="L46" s="67"/>
      <c r="M46" s="161">
        <f t="shared" si="4"/>
        <v>0</v>
      </c>
      <c r="N46" s="67"/>
      <c r="O46" s="161">
        <f t="shared" si="5"/>
        <v>0</v>
      </c>
    </row>
    <row r="47" spans="1:15" ht="18.75" customHeight="1" x14ac:dyDescent="0.25">
      <c r="A47" s="191" t="s">
        <v>129</v>
      </c>
      <c r="B47" s="192"/>
      <c r="C47" s="156"/>
      <c r="D47" s="58">
        <f>SUM(D37:D46)</f>
        <v>0</v>
      </c>
      <c r="E47" s="172"/>
      <c r="F47" s="58">
        <f t="shared" ref="F47:L47" si="7">SUM(F37:F46)</f>
        <v>0</v>
      </c>
      <c r="G47" s="161"/>
      <c r="H47" s="58">
        <f t="shared" si="7"/>
        <v>0</v>
      </c>
      <c r="I47" s="161"/>
      <c r="J47" s="58">
        <f t="shared" si="7"/>
        <v>0</v>
      </c>
      <c r="K47" s="161"/>
      <c r="L47" s="58">
        <f t="shared" si="7"/>
        <v>0</v>
      </c>
      <c r="M47" s="161"/>
      <c r="N47" s="58">
        <f t="shared" ref="N47" si="8">SUM(N37:N46)</f>
        <v>0</v>
      </c>
      <c r="O47" s="161"/>
    </row>
    <row r="48" spans="1:15" ht="17.5" x14ac:dyDescent="0.25">
      <c r="A48" s="55" t="s">
        <v>80</v>
      </c>
      <c r="B48" s="54" t="s">
        <v>8</v>
      </c>
      <c r="C48" s="54" t="s">
        <v>8</v>
      </c>
      <c r="D48" s="173" t="str">
        <f>IF(D47=1,ROUND($C$38*D38+$C$39*D39+$C$40*D40+$C$41*D41+$C$42*D42+$C$43*D43+$C$44*D44+$C$45*D45+$C$46*D46,0),"Total &lt;&gt; 100%")</f>
        <v>Total &lt;&gt; 100%</v>
      </c>
      <c r="E48" s="161">
        <f>IFERROR(D48*$D$36,0)</f>
        <v>0</v>
      </c>
      <c r="F48" s="173" t="str">
        <f>IF(F47=1,ROUND($C$38*F38+$C$39*F39+$C$40*F40+$C$41*F41+$C$42*F42+$C$43*F43+$C$44*F44+$C$45*F45+$C$46*F46,0),"Total &lt;&gt; 100%")</f>
        <v>Total &lt;&gt; 100%</v>
      </c>
      <c r="G48" s="161">
        <f>IFERROR(F48*F36,0)</f>
        <v>0</v>
      </c>
      <c r="H48" s="173" t="str">
        <f>IF(H47=1,ROUND($C$38*H38+$C$39*H39+$C$40*H40+$C$41*H41+$C$42*H42+$C$43*H43+$C$44*H44+$C$45*H45+$C$46*H46,0),"Total &lt;&gt; 100%")</f>
        <v>Total &lt;&gt; 100%</v>
      </c>
      <c r="I48" s="161">
        <f>IFERROR(H48*H36,0)</f>
        <v>0</v>
      </c>
      <c r="J48" s="173" t="str">
        <f>IF(J47=1,ROUND($C$38*J38+$C$39*J39+$C$40*J40+$C$41*J41+$C$42*J42+$C$43*J43+$C$44*J44+$C$45*J45+$C$46*J46,0),"Total &lt;&gt; 100%")</f>
        <v>Total &lt;&gt; 100%</v>
      </c>
      <c r="K48" s="161">
        <f>IFERROR(J48*J36,0)</f>
        <v>0</v>
      </c>
      <c r="L48" s="173" t="str">
        <f>IF(L47=1,ROUND($C$38*L38+$C$39*L39+$C$40*L40+$C$41*L41+$C$42*L42+$C$43*L43+$C$44*L44+$C$45*L45+$C$46*L46,0),"Total &lt;&gt; 100%")</f>
        <v>Total &lt;&gt; 100%</v>
      </c>
      <c r="M48" s="161">
        <f>IFERROR(L48*L36,0)</f>
        <v>0</v>
      </c>
      <c r="N48" s="173" t="str">
        <f t="shared" ref="N48" si="9">IF(N47=1,ROUND($C$38*N38+$C$39*N39+$C$40*N40+$C$41*N41+$C$42*N42+$C$43*N43+$C$44*N44+$C$45*N45+$C$46*N46,0),"Total &lt;&gt; 100%")</f>
        <v>Total &lt;&gt; 100%</v>
      </c>
      <c r="O48" s="161">
        <f>IFERROR(N48*N36,0)</f>
        <v>0</v>
      </c>
    </row>
    <row r="49" spans="1:25" ht="15.5" x14ac:dyDescent="0.25">
      <c r="A49" s="163"/>
      <c r="B49" s="163"/>
      <c r="C49" s="164"/>
      <c r="D49" s="165"/>
      <c r="E49" s="165"/>
      <c r="F49" s="165"/>
      <c r="G49" s="165"/>
      <c r="H49" s="165"/>
      <c r="I49" s="165"/>
      <c r="J49" s="165"/>
      <c r="K49" s="165"/>
      <c r="L49" s="165"/>
      <c r="M49" s="165"/>
      <c r="N49" s="165"/>
      <c r="O49" s="165"/>
    </row>
    <row r="50" spans="1:25" ht="15.75" customHeight="1" x14ac:dyDescent="0.25">
      <c r="A50" s="1"/>
      <c r="B50" s="1"/>
      <c r="C50" s="1"/>
      <c r="F50" s="6"/>
      <c r="G50" s="6"/>
    </row>
    <row r="51" spans="1:25" ht="15.5" x14ac:dyDescent="0.25">
      <c r="A51" s="38" t="s">
        <v>70</v>
      </c>
      <c r="B51" s="162"/>
      <c r="C51" s="187"/>
      <c r="D51" s="39" t="s">
        <v>26</v>
      </c>
      <c r="E51" s="39"/>
      <c r="F51" s="202"/>
      <c r="G51" s="202"/>
      <c r="H51" s="39" t="s">
        <v>9</v>
      </c>
      <c r="I51" s="39"/>
      <c r="J51" s="39" t="s">
        <v>71</v>
      </c>
      <c r="K51" s="39"/>
      <c r="L51" s="39"/>
      <c r="M51" s="39"/>
      <c r="N51" s="40"/>
      <c r="O51" s="40"/>
    </row>
    <row r="52" spans="1:25" ht="15.75" customHeight="1" x14ac:dyDescent="0.25"/>
    <row r="54" spans="1:25" ht="25.5" customHeight="1" x14ac:dyDescent="0.25">
      <c r="A54" s="19" t="s">
        <v>22</v>
      </c>
      <c r="B54" s="19"/>
      <c r="C54" s="198" t="s">
        <v>21</v>
      </c>
      <c r="D54" s="198"/>
      <c r="E54" s="198"/>
      <c r="F54" s="198"/>
      <c r="G54" s="198"/>
      <c r="H54" s="198"/>
      <c r="I54" s="198"/>
      <c r="J54" s="198"/>
      <c r="K54" s="198"/>
      <c r="L54" s="198"/>
      <c r="M54" s="198"/>
      <c r="N54" s="198"/>
      <c r="O54" s="198"/>
      <c r="P54" s="64"/>
      <c r="Q54" s="64"/>
      <c r="R54" s="64"/>
      <c r="S54" s="64"/>
      <c r="T54" s="64"/>
      <c r="U54" s="64"/>
      <c r="V54" s="64"/>
      <c r="W54" s="64"/>
    </row>
    <row r="55" spans="1:25" ht="14" x14ac:dyDescent="0.25">
      <c r="A55" s="20"/>
      <c r="B55" s="20"/>
      <c r="C55" s="20"/>
      <c r="D55" s="57"/>
      <c r="E55" s="57"/>
      <c r="F55" s="57"/>
      <c r="G55" s="57"/>
      <c r="H55" s="57"/>
      <c r="I55" s="57"/>
      <c r="J55" s="57"/>
      <c r="K55" s="57"/>
      <c r="L55" s="57"/>
      <c r="M55" s="57"/>
      <c r="N55" s="57"/>
      <c r="O55" s="57"/>
    </row>
    <row r="56" spans="1:25" ht="29.5" customHeight="1" x14ac:dyDescent="0.25">
      <c r="A56" s="19" t="s">
        <v>23</v>
      </c>
      <c r="B56" s="19"/>
      <c r="C56" s="196" t="s">
        <v>24</v>
      </c>
      <c r="D56" s="196"/>
      <c r="E56" s="196"/>
      <c r="F56" s="196"/>
      <c r="G56" s="196"/>
      <c r="H56" s="196"/>
      <c r="I56" s="196"/>
      <c r="J56" s="196"/>
      <c r="K56" s="196"/>
      <c r="L56" s="196"/>
      <c r="M56" s="196"/>
      <c r="N56" s="196"/>
      <c r="O56" s="196"/>
      <c r="P56" s="65"/>
      <c r="Q56" s="65"/>
      <c r="R56" s="65"/>
      <c r="S56" s="65"/>
      <c r="T56" s="65"/>
      <c r="U56" s="65"/>
      <c r="V56" s="65"/>
      <c r="W56" s="65"/>
    </row>
    <row r="58" spans="1:25" ht="15.5" x14ac:dyDescent="0.3">
      <c r="A58" s="19"/>
      <c r="B58" s="19"/>
      <c r="C58" s="19"/>
      <c r="D58" s="22"/>
      <c r="E58" s="22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6"/>
      <c r="Y58" s="6"/>
    </row>
    <row r="59" spans="1:25" ht="22.5" customHeight="1" x14ac:dyDescent="0.25">
      <c r="A59" s="19" t="s">
        <v>18</v>
      </c>
      <c r="B59" s="19"/>
      <c r="C59" s="87"/>
      <c r="D59" s="90"/>
      <c r="E59" s="90"/>
      <c r="F59" s="90"/>
      <c r="G59" s="90"/>
      <c r="H59" s="90"/>
      <c r="I59" s="90"/>
      <c r="J59" s="90"/>
      <c r="K59" s="170"/>
    </row>
    <row r="60" spans="1:25" ht="22.5" customHeight="1" x14ac:dyDescent="0.25">
      <c r="A60" s="19"/>
      <c r="B60" s="19"/>
      <c r="C60" s="9"/>
      <c r="D60" s="18"/>
      <c r="E60" s="18"/>
      <c r="F60" s="18"/>
      <c r="G60" s="18"/>
      <c r="H60" s="6"/>
      <c r="I60" s="6"/>
      <c r="J60" s="6"/>
      <c r="K60" s="6"/>
    </row>
    <row r="61" spans="1:25" ht="22.5" customHeight="1" x14ac:dyDescent="0.25">
      <c r="A61" s="19"/>
      <c r="B61" s="19"/>
      <c r="C61" s="9"/>
      <c r="D61" s="18"/>
      <c r="E61" s="18"/>
      <c r="F61" s="18"/>
      <c r="G61" s="18"/>
      <c r="H61" s="6"/>
      <c r="I61" s="6"/>
      <c r="J61" s="6"/>
      <c r="K61" s="6"/>
    </row>
    <row r="62" spans="1:25" ht="22.5" customHeight="1" x14ac:dyDescent="0.25">
      <c r="A62" s="9"/>
      <c r="B62" s="9"/>
      <c r="C62" s="9"/>
      <c r="D62" s="18"/>
      <c r="E62" s="18"/>
      <c r="F62" s="18"/>
      <c r="G62" s="18"/>
      <c r="H62" s="6"/>
      <c r="I62" s="6"/>
      <c r="J62" s="6"/>
      <c r="K62" s="6"/>
      <c r="L62" s="6"/>
      <c r="M62" s="6"/>
    </row>
    <row r="63" spans="1:25" ht="22.5" customHeight="1" x14ac:dyDescent="0.25">
      <c r="A63" s="19" t="s">
        <v>19</v>
      </c>
      <c r="B63" s="19"/>
      <c r="C63" s="197"/>
      <c r="D63" s="197"/>
      <c r="E63" s="197"/>
      <c r="F63" s="197"/>
      <c r="G63" s="197"/>
      <c r="H63" s="197"/>
      <c r="I63" s="197"/>
      <c r="J63" s="197"/>
      <c r="K63" s="169"/>
    </row>
    <row r="65" spans="1:2" x14ac:dyDescent="0.25">
      <c r="A65" s="128" t="s">
        <v>110</v>
      </c>
      <c r="B65" s="128"/>
    </row>
  </sheetData>
  <sheetProtection password="EBC9" sheet="1" objects="1" scenarios="1"/>
  <mergeCells count="25">
    <mergeCell ref="D28:O28"/>
    <mergeCell ref="C63:J63"/>
    <mergeCell ref="C20:J20"/>
    <mergeCell ref="C54:O54"/>
    <mergeCell ref="C56:O56"/>
    <mergeCell ref="C22:O22"/>
    <mergeCell ref="C24:O24"/>
    <mergeCell ref="D26:O26"/>
    <mergeCell ref="D36:E36"/>
    <mergeCell ref="F36:G36"/>
    <mergeCell ref="H36:I36"/>
    <mergeCell ref="J36:K36"/>
    <mergeCell ref="L36:M36"/>
    <mergeCell ref="N36:O36"/>
    <mergeCell ref="F51:G51"/>
    <mergeCell ref="A34:A37"/>
    <mergeCell ref="B34:B37"/>
    <mergeCell ref="A47:B47"/>
    <mergeCell ref="D34:O34"/>
    <mergeCell ref="D35:E35"/>
    <mergeCell ref="F35:G35"/>
    <mergeCell ref="H35:I35"/>
    <mergeCell ref="J35:K35"/>
    <mergeCell ref="L35:M35"/>
    <mergeCell ref="N35:O35"/>
  </mergeCells>
  <phoneticPr fontId="2" type="noConversion"/>
  <conditionalFormatting sqref="D47:F47 H47 J47 L47">
    <cfRule type="cellIs" dxfId="20" priority="11" stopIfTrue="1" operator="notEqual">
      <formula>1</formula>
    </cfRule>
  </conditionalFormatting>
  <conditionalFormatting sqref="F51 C63:K63 C20:K20 C59 D38:D46 F38:F46 H38:H46 J38:J46 L38:L46">
    <cfRule type="cellIs" dxfId="19" priority="12" stopIfTrue="1" operator="equal">
      <formula>""</formula>
    </cfRule>
  </conditionalFormatting>
  <conditionalFormatting sqref="C10">
    <cfRule type="cellIs" dxfId="18" priority="13" stopIfTrue="1" operator="equal">
      <formula>""</formula>
    </cfRule>
    <cfRule type="cellIs" dxfId="17" priority="14" stopIfTrue="1" operator="equal">
      <formula>"MP Bezeichnung"</formula>
    </cfRule>
  </conditionalFormatting>
  <conditionalFormatting sqref="C11">
    <cfRule type="cellIs" dxfId="16" priority="15" stopIfTrue="1" operator="equal">
      <formula>""</formula>
    </cfRule>
    <cfRule type="cellIs" dxfId="15" priority="16" stopIfTrue="1" operator="equal">
      <formula>"Strasse / Abschnitt von-bis"</formula>
    </cfRule>
  </conditionalFormatting>
  <conditionalFormatting sqref="C13">
    <cfRule type="cellIs" dxfId="14" priority="17" stopIfTrue="1" operator="equal">
      <formula>""</formula>
    </cfRule>
    <cfRule type="cellIs" dxfId="13" priority="18" stopIfTrue="1" operator="equal">
      <formula>"Baulos Bezeichnung von-bis"</formula>
    </cfRule>
  </conditionalFormatting>
  <conditionalFormatting sqref="C38:C46">
    <cfRule type="cellIs" dxfId="12" priority="4" operator="equal">
      <formula>""</formula>
    </cfRule>
  </conditionalFormatting>
  <conditionalFormatting sqref="A38:B46">
    <cfRule type="cellIs" dxfId="11" priority="5" operator="equal">
      <formula>""</formula>
    </cfRule>
  </conditionalFormatting>
  <conditionalFormatting sqref="N47">
    <cfRule type="cellIs" dxfId="10" priority="2" stopIfTrue="1" operator="notEqual">
      <formula>1</formula>
    </cfRule>
  </conditionalFormatting>
  <conditionalFormatting sqref="N38:N46">
    <cfRule type="cellIs" dxfId="9" priority="3" stopIfTrue="1" operator="equal">
      <formula>""</formula>
    </cfRule>
  </conditionalFormatting>
  <conditionalFormatting sqref="C51">
    <cfRule type="cellIs" dxfId="8" priority="1" stopIfTrue="1" operator="equal">
      <formula>""</formula>
    </cfRule>
  </conditionalFormatting>
  <dataValidations count="1">
    <dataValidation type="list" allowBlank="1" showInputMessage="1" showErrorMessage="1" sqref="B38:B46">
      <formula1>KG</formula1>
    </dataValidation>
  </dataValidations>
  <pageMargins left="0.19685039370078741" right="0.19685039370078741" top="0.59055118110236227" bottom="0.39370078740157483" header="0.19685039370078741" footer="0.19685039370078741"/>
  <pageSetup paperSize="9" scale="42" orientation="portrait" r:id="rId1"/>
  <headerFooter alignWithMargins="0">
    <oddFooter>&amp;L&amp;F&amp;CSeite &amp;P/&amp;N&amp;RVorlage Vers. 13.06.2019</oddFooter>
  </headerFooter>
  <drawing r:id="rId2"/>
  <legacyDrawing r:id="rId3"/>
  <oleObjects>
    <mc:AlternateContent xmlns:mc="http://schemas.openxmlformats.org/markup-compatibility/2006">
      <mc:Choice Requires="x14">
        <oleObject progId="Word.Picture.8" shapeId="2050" r:id="rId4">
          <objectPr defaultSize="0" autoPict="0" r:id="rId5">
            <anchor moveWithCells="1" sizeWithCells="1">
              <from>
                <xdr:col>0</xdr:col>
                <xdr:colOff>0</xdr:colOff>
                <xdr:row>0</xdr:row>
                <xdr:rowOff>0</xdr:rowOff>
              </from>
              <to>
                <xdr:col>2</xdr:col>
                <xdr:colOff>723900</xdr:colOff>
                <xdr:row>6</xdr:row>
                <xdr:rowOff>19050</xdr:rowOff>
              </to>
            </anchor>
          </objectPr>
        </oleObject>
      </mc:Choice>
      <mc:Fallback>
        <oleObject progId="Word.Picture.8" shapeId="205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AV145"/>
  <sheetViews>
    <sheetView showGridLines="0" tabSelected="1" zoomScale="85" zoomScaleNormal="85" zoomScaleSheetLayoutView="70" workbookViewId="0">
      <selection activeCell="C31" sqref="C31"/>
    </sheetView>
  </sheetViews>
  <sheetFormatPr baseColWidth="10" defaultColWidth="11.453125" defaultRowHeight="12.5" x14ac:dyDescent="0.25"/>
  <cols>
    <col min="1" max="1" width="38.453125" style="2" customWidth="1"/>
    <col min="2" max="2" width="12.1796875" style="2" customWidth="1"/>
    <col min="3" max="3" width="22.7265625" style="2" customWidth="1"/>
    <col min="4" max="7" width="12.7265625" style="2" customWidth="1"/>
    <col min="8" max="8" width="12.7265625" style="2" hidden="1" customWidth="1"/>
    <col min="9" max="9" width="13.26953125" style="2" hidden="1" customWidth="1"/>
    <col min="10" max="17" width="12.7265625" style="2" hidden="1" customWidth="1"/>
    <col min="18" max="24" width="0" style="2" hidden="1" customWidth="1"/>
    <col min="25" max="25" width="12.54296875" style="2" hidden="1" customWidth="1"/>
    <col min="26" max="26" width="11.453125" style="137" hidden="1" customWidth="1"/>
    <col min="27" max="27" width="2.453125" style="137" hidden="1" customWidth="1"/>
    <col min="28" max="28" width="11.453125" style="137" hidden="1" customWidth="1"/>
    <col min="29" max="29" width="2.54296875" style="137" hidden="1" customWidth="1"/>
    <col min="30" max="30" width="11.453125" style="137" hidden="1" customWidth="1"/>
    <col min="31" max="31" width="2.54296875" style="137" hidden="1" customWidth="1"/>
    <col min="32" max="32" width="11.453125" style="137" hidden="1" customWidth="1"/>
    <col min="33" max="33" width="3.1796875" style="137" hidden="1" customWidth="1"/>
    <col min="34" max="34" width="11.453125" style="137" hidden="1" customWidth="1"/>
    <col min="35" max="35" width="2.54296875" style="137" hidden="1" customWidth="1"/>
    <col min="36" max="36" width="11.453125" style="137" hidden="1" customWidth="1"/>
    <col min="37" max="37" width="3.26953125" style="137" hidden="1" customWidth="1"/>
    <col min="38" max="38" width="11.453125" style="137" hidden="1" customWidth="1"/>
    <col min="39" max="45" width="0" style="137" hidden="1" customWidth="1"/>
    <col min="46" max="46" width="0" style="2" hidden="1" customWidth="1"/>
    <col min="47" max="16384" width="11.453125" style="2"/>
  </cols>
  <sheetData>
    <row r="1" spans="1:45" ht="14.25" customHeight="1" x14ac:dyDescent="0.25">
      <c r="E1" s="32"/>
      <c r="F1" s="6"/>
      <c r="G1" s="183"/>
      <c r="H1" s="72"/>
      <c r="I1" s="72"/>
      <c r="J1" s="72"/>
      <c r="K1" s="73"/>
      <c r="L1" s="73"/>
      <c r="M1" s="73"/>
      <c r="N1" s="73"/>
      <c r="O1" s="72"/>
      <c r="P1" s="72"/>
      <c r="Q1" s="72"/>
    </row>
    <row r="2" spans="1:45" ht="14.25" customHeight="1" x14ac:dyDescent="0.25">
      <c r="F2" s="6"/>
      <c r="G2" s="183"/>
      <c r="H2" s="72"/>
      <c r="I2" s="72"/>
      <c r="J2" s="72"/>
      <c r="K2" s="73"/>
      <c r="L2" s="73"/>
      <c r="M2" s="73"/>
      <c r="N2" s="73"/>
      <c r="O2" s="72"/>
      <c r="P2" s="72"/>
      <c r="Q2" s="72"/>
    </row>
    <row r="3" spans="1:45" ht="14.25" customHeight="1" x14ac:dyDescent="0.25">
      <c r="F3" s="6"/>
      <c r="G3" s="183"/>
      <c r="H3" s="72"/>
      <c r="I3" s="72"/>
      <c r="J3" s="72"/>
      <c r="K3" s="73"/>
      <c r="L3" s="73"/>
      <c r="M3" s="73"/>
      <c r="N3" s="73"/>
      <c r="O3" s="72"/>
      <c r="P3" s="72"/>
      <c r="Q3" s="72"/>
    </row>
    <row r="4" spans="1:45" ht="14.25" customHeight="1" x14ac:dyDescent="0.25">
      <c r="F4" s="6"/>
      <c r="G4" s="184"/>
      <c r="H4" s="65"/>
      <c r="I4" s="65"/>
      <c r="J4" s="77"/>
      <c r="K4" s="73"/>
      <c r="L4" s="73"/>
      <c r="M4" s="73"/>
      <c r="N4" s="73"/>
      <c r="O4" s="29"/>
      <c r="P4" s="29"/>
      <c r="Q4" s="29"/>
    </row>
    <row r="5" spans="1:45" ht="14.25" customHeight="1" x14ac:dyDescent="0.25">
      <c r="E5" s="32"/>
      <c r="F5" s="185"/>
      <c r="G5" s="186"/>
      <c r="H5" s="73" t="str">
        <f>IF(D27&gt;0,D27,"")</f>
        <v/>
      </c>
      <c r="I5" s="73"/>
      <c r="J5" s="73"/>
      <c r="K5" s="73"/>
      <c r="L5" s="73"/>
      <c r="M5" s="73"/>
      <c r="N5" s="73"/>
      <c r="O5" s="73"/>
      <c r="P5" s="73"/>
      <c r="Q5" s="73"/>
    </row>
    <row r="6" spans="1:45" ht="14.25" customHeight="1" x14ac:dyDescent="0.25">
      <c r="A6" s="1" t="s">
        <v>47</v>
      </c>
      <c r="B6" s="1"/>
      <c r="C6" s="1" t="s">
        <v>17</v>
      </c>
      <c r="E6" s="32"/>
      <c r="F6" s="185"/>
      <c r="G6" s="186"/>
      <c r="H6" s="73"/>
      <c r="I6" s="73"/>
      <c r="J6" s="73"/>
      <c r="K6" s="73"/>
      <c r="L6" s="73"/>
      <c r="M6" s="73"/>
      <c r="N6" s="73"/>
      <c r="O6" s="73"/>
      <c r="P6" s="73"/>
      <c r="Q6" s="73"/>
    </row>
    <row r="7" spans="1:45" ht="14.25" customHeight="1" x14ac:dyDescent="0.25">
      <c r="A7" s="81" t="str">
        <f>'Grundlagen Honorarermittlung'!C10</f>
        <v>Sanierung KW Neuewelt</v>
      </c>
      <c r="B7" s="81"/>
      <c r="C7" s="230" t="str">
        <f>IF('Grundlagen Honorarermittlung'!$C$20="","",'Grundlagen Honorarermittlung'!$C$20)</f>
        <v/>
      </c>
      <c r="D7" s="230"/>
      <c r="E7" s="230"/>
      <c r="F7" s="78"/>
      <c r="G7" s="32"/>
      <c r="H7" s="73"/>
      <c r="I7" s="73"/>
      <c r="J7" s="73"/>
      <c r="K7" s="73"/>
      <c r="L7" s="73"/>
      <c r="M7" s="73"/>
      <c r="N7" s="73"/>
      <c r="O7" s="73"/>
      <c r="P7" s="73"/>
      <c r="Q7" s="73"/>
    </row>
    <row r="8" spans="1:45" ht="14.25" customHeight="1" x14ac:dyDescent="0.25">
      <c r="A8" s="81" t="str">
        <f>'Grundlagen Honorarermittlung'!C11</f>
        <v>Münchenstein</v>
      </c>
      <c r="B8" s="81"/>
      <c r="E8" s="32"/>
      <c r="F8" s="78"/>
      <c r="G8" s="32"/>
      <c r="H8" s="73"/>
      <c r="I8" s="73"/>
      <c r="J8" s="73"/>
      <c r="K8" s="73"/>
      <c r="L8" s="73"/>
      <c r="M8" s="73"/>
      <c r="N8" s="73"/>
      <c r="O8" s="73"/>
      <c r="P8" s="73"/>
      <c r="Q8" s="73"/>
    </row>
    <row r="9" spans="1:45" ht="14.25" hidden="1" customHeight="1" x14ac:dyDescent="0.25">
      <c r="A9" s="81">
        <f>'Grundlagen Honorarermittlung'!C13</f>
        <v>0</v>
      </c>
      <c r="B9" s="81"/>
      <c r="E9" s="32"/>
      <c r="F9" s="78"/>
      <c r="G9" s="32"/>
      <c r="H9" s="73"/>
      <c r="I9" s="73"/>
      <c r="J9" s="73"/>
      <c r="K9" s="73"/>
      <c r="L9" s="73"/>
      <c r="M9" s="73"/>
      <c r="N9" s="73"/>
      <c r="O9" s="73"/>
      <c r="P9" s="73"/>
      <c r="Q9" s="73"/>
    </row>
    <row r="10" spans="1:45" ht="14.25" customHeight="1" x14ac:dyDescent="0.25">
      <c r="E10" s="32"/>
      <c r="F10" s="78"/>
      <c r="G10" s="32"/>
      <c r="H10" s="73"/>
      <c r="I10" s="73"/>
      <c r="J10" s="73"/>
      <c r="K10" s="73"/>
      <c r="L10" s="73"/>
      <c r="M10" s="73"/>
      <c r="N10" s="73"/>
      <c r="O10" s="73"/>
      <c r="P10" s="73"/>
      <c r="Q10" s="73"/>
    </row>
    <row r="11" spans="1:45" ht="25" x14ac:dyDescent="0.25">
      <c r="A11" s="4" t="s">
        <v>161</v>
      </c>
      <c r="B11" s="4"/>
      <c r="C11" s="5"/>
    </row>
    <row r="12" spans="1:45" ht="9.75" customHeight="1" thickBot="1" x14ac:dyDescent="0.3"/>
    <row r="13" spans="1:45" ht="13" x14ac:dyDescent="0.25">
      <c r="A13" s="242" t="s">
        <v>12</v>
      </c>
      <c r="B13" s="95"/>
      <c r="C13" s="42"/>
      <c r="D13" s="244" t="s">
        <v>0</v>
      </c>
      <c r="E13" s="245"/>
      <c r="F13" s="244" t="s">
        <v>1</v>
      </c>
      <c r="G13" s="245"/>
      <c r="H13" s="244" t="s">
        <v>3</v>
      </c>
      <c r="I13" s="245"/>
      <c r="J13" s="249" t="s">
        <v>4</v>
      </c>
      <c r="K13" s="250"/>
      <c r="L13" s="249" t="s">
        <v>5</v>
      </c>
      <c r="M13" s="250"/>
      <c r="N13" s="249" t="s">
        <v>6</v>
      </c>
      <c r="O13" s="250"/>
      <c r="P13" s="249" t="s">
        <v>7</v>
      </c>
      <c r="Q13" s="250"/>
      <c r="R13" s="249" t="s">
        <v>116</v>
      </c>
      <c r="S13" s="250"/>
      <c r="T13" s="249" t="s">
        <v>117</v>
      </c>
      <c r="U13" s="250"/>
      <c r="V13" s="249" t="s">
        <v>118</v>
      </c>
      <c r="W13" s="250"/>
      <c r="X13" s="249" t="s">
        <v>119</v>
      </c>
      <c r="Y13" s="250"/>
    </row>
    <row r="14" spans="1:45" s="1" customFormat="1" ht="13.5" thickBot="1" x14ac:dyDescent="0.3">
      <c r="A14" s="243"/>
      <c r="B14" s="96"/>
      <c r="C14" s="49"/>
      <c r="D14" s="218" t="s">
        <v>156</v>
      </c>
      <c r="E14" s="219"/>
      <c r="F14" s="218" t="s">
        <v>157</v>
      </c>
      <c r="G14" s="219"/>
      <c r="H14" s="218"/>
      <c r="I14" s="219"/>
      <c r="J14" s="218"/>
      <c r="K14" s="219"/>
      <c r="L14" s="218"/>
      <c r="M14" s="219"/>
      <c r="N14" s="218"/>
      <c r="O14" s="219"/>
      <c r="P14" s="218"/>
      <c r="Q14" s="219"/>
      <c r="R14" s="218"/>
      <c r="S14" s="219"/>
      <c r="T14" s="218"/>
      <c r="U14" s="219"/>
      <c r="V14" s="218"/>
      <c r="W14" s="219"/>
      <c r="X14" s="218"/>
      <c r="Y14" s="21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</row>
    <row r="15" spans="1:45" ht="25" customHeight="1" x14ac:dyDescent="0.25">
      <c r="A15" s="13" t="s">
        <v>163</v>
      </c>
      <c r="B15" s="98"/>
      <c r="C15" s="43"/>
      <c r="D15" s="237">
        <f>E53</f>
        <v>0</v>
      </c>
      <c r="E15" s="238"/>
      <c r="F15" s="237">
        <f>G53</f>
        <v>0</v>
      </c>
      <c r="G15" s="238"/>
      <c r="H15" s="237">
        <f>I53</f>
        <v>0</v>
      </c>
      <c r="I15" s="238"/>
      <c r="J15" s="237">
        <f>K53</f>
        <v>0</v>
      </c>
      <c r="K15" s="238"/>
      <c r="L15" s="237">
        <f>M53</f>
        <v>0</v>
      </c>
      <c r="M15" s="238"/>
      <c r="N15" s="237">
        <f>O53</f>
        <v>0</v>
      </c>
      <c r="O15" s="238"/>
      <c r="P15" s="237">
        <f>Q53</f>
        <v>0</v>
      </c>
      <c r="Q15" s="238"/>
      <c r="R15" s="237">
        <f>S53</f>
        <v>0</v>
      </c>
      <c r="S15" s="238"/>
      <c r="T15" s="237">
        <f>U53</f>
        <v>0</v>
      </c>
      <c r="U15" s="238"/>
      <c r="V15" s="237">
        <f>W53</f>
        <v>0</v>
      </c>
      <c r="W15" s="238"/>
      <c r="X15" s="237">
        <f>Y53</f>
        <v>0</v>
      </c>
      <c r="Y15" s="238"/>
    </row>
    <row r="16" spans="1:45" ht="25" customHeight="1" x14ac:dyDescent="0.25">
      <c r="A16" s="239" t="s">
        <v>159</v>
      </c>
      <c r="B16" s="240"/>
      <c r="C16" s="241"/>
      <c r="D16" s="237">
        <f>E76</f>
        <v>0</v>
      </c>
      <c r="E16" s="238"/>
      <c r="F16" s="237">
        <f>G76</f>
        <v>0</v>
      </c>
      <c r="G16" s="238"/>
      <c r="H16" s="237">
        <f>I76</f>
        <v>0</v>
      </c>
      <c r="I16" s="238"/>
      <c r="J16" s="237">
        <f>K76</f>
        <v>0</v>
      </c>
      <c r="K16" s="238"/>
      <c r="L16" s="237">
        <f>M76</f>
        <v>0</v>
      </c>
      <c r="M16" s="238"/>
      <c r="N16" s="237">
        <f>O76</f>
        <v>0</v>
      </c>
      <c r="O16" s="238"/>
      <c r="P16" s="237">
        <f>Q76</f>
        <v>0</v>
      </c>
      <c r="Q16" s="238"/>
      <c r="R16" s="237">
        <f>S76</f>
        <v>0</v>
      </c>
      <c r="S16" s="238"/>
      <c r="T16" s="237">
        <f>U76</f>
        <v>0</v>
      </c>
      <c r="U16" s="238"/>
      <c r="V16" s="237">
        <f>W76</f>
        <v>0</v>
      </c>
      <c r="W16" s="238"/>
      <c r="X16" s="237">
        <f>Y76</f>
        <v>0</v>
      </c>
      <c r="Y16" s="238"/>
    </row>
    <row r="17" spans="1:45" ht="25" customHeight="1" x14ac:dyDescent="0.25">
      <c r="A17" s="239" t="s">
        <v>81</v>
      </c>
      <c r="B17" s="240"/>
      <c r="C17" s="241"/>
      <c r="D17" s="237">
        <f>D106</f>
        <v>0</v>
      </c>
      <c r="E17" s="238"/>
      <c r="F17" s="237">
        <f>F106</f>
        <v>0</v>
      </c>
      <c r="G17" s="238"/>
      <c r="H17" s="237">
        <f>H106</f>
        <v>0</v>
      </c>
      <c r="I17" s="238"/>
      <c r="J17" s="237">
        <f>J106</f>
        <v>0</v>
      </c>
      <c r="K17" s="238"/>
      <c r="L17" s="237">
        <f>L106</f>
        <v>0</v>
      </c>
      <c r="M17" s="238"/>
      <c r="N17" s="237">
        <f>N106</f>
        <v>0</v>
      </c>
      <c r="O17" s="238"/>
      <c r="P17" s="237">
        <f>P106</f>
        <v>0</v>
      </c>
      <c r="Q17" s="238"/>
      <c r="R17" s="237">
        <f>R106</f>
        <v>0</v>
      </c>
      <c r="S17" s="238"/>
      <c r="T17" s="237">
        <f>T106</f>
        <v>0</v>
      </c>
      <c r="U17" s="238"/>
      <c r="V17" s="237">
        <f>V106</f>
        <v>0</v>
      </c>
      <c r="W17" s="238"/>
      <c r="X17" s="237">
        <f>X106</f>
        <v>0</v>
      </c>
      <c r="Y17" s="238"/>
    </row>
    <row r="18" spans="1:45" ht="25" customHeight="1" x14ac:dyDescent="0.25">
      <c r="A18" s="239" t="s">
        <v>102</v>
      </c>
      <c r="B18" s="240"/>
      <c r="C18" s="241"/>
      <c r="D18" s="237">
        <f>D107</f>
        <v>0</v>
      </c>
      <c r="E18" s="238"/>
      <c r="F18" s="237">
        <f>F107</f>
        <v>0</v>
      </c>
      <c r="G18" s="238"/>
      <c r="H18" s="237">
        <f>H107</f>
        <v>0</v>
      </c>
      <c r="I18" s="238"/>
      <c r="J18" s="237">
        <f>J107</f>
        <v>0</v>
      </c>
      <c r="K18" s="238"/>
      <c r="L18" s="237">
        <f>L107</f>
        <v>0</v>
      </c>
      <c r="M18" s="238"/>
      <c r="N18" s="237">
        <f>N107</f>
        <v>0</v>
      </c>
      <c r="O18" s="238"/>
      <c r="P18" s="237">
        <f>P107</f>
        <v>0</v>
      </c>
      <c r="Q18" s="238"/>
      <c r="R18" s="237">
        <f>R107</f>
        <v>0</v>
      </c>
      <c r="S18" s="238"/>
      <c r="T18" s="237">
        <f>T107</f>
        <v>0</v>
      </c>
      <c r="U18" s="238"/>
      <c r="V18" s="237">
        <f>V107</f>
        <v>0</v>
      </c>
      <c r="W18" s="238"/>
      <c r="X18" s="237">
        <f>X107</f>
        <v>0</v>
      </c>
      <c r="Y18" s="238"/>
    </row>
    <row r="19" spans="1:45" ht="25" hidden="1" customHeight="1" x14ac:dyDescent="0.25">
      <c r="A19" s="239" t="s">
        <v>111</v>
      </c>
      <c r="B19" s="240"/>
      <c r="C19" s="241"/>
      <c r="D19" s="131"/>
      <c r="E19" s="132">
        <f>E112</f>
        <v>0</v>
      </c>
      <c r="F19" s="237">
        <f>G112</f>
        <v>0</v>
      </c>
      <c r="G19" s="238"/>
      <c r="H19" s="237">
        <f>I112</f>
        <v>0</v>
      </c>
      <c r="I19" s="238"/>
      <c r="J19" s="237">
        <f>K112</f>
        <v>0</v>
      </c>
      <c r="K19" s="238"/>
      <c r="L19" s="237">
        <f>M112</f>
        <v>0</v>
      </c>
      <c r="M19" s="238"/>
      <c r="N19" s="237">
        <f>O112</f>
        <v>0</v>
      </c>
      <c r="O19" s="238"/>
      <c r="P19" s="237">
        <f>Q112</f>
        <v>0</v>
      </c>
      <c r="Q19" s="238"/>
      <c r="R19" s="237">
        <f>S112</f>
        <v>0</v>
      </c>
      <c r="S19" s="238"/>
      <c r="T19" s="237">
        <f>U112</f>
        <v>0</v>
      </c>
      <c r="U19" s="238"/>
      <c r="V19" s="237">
        <f>W112</f>
        <v>0</v>
      </c>
      <c r="W19" s="238"/>
      <c r="X19" s="237">
        <f>Y112</f>
        <v>0</v>
      </c>
      <c r="Y19" s="238"/>
    </row>
    <row r="20" spans="1:45" ht="25" customHeight="1" thickBot="1" x14ac:dyDescent="0.3">
      <c r="A20" s="246" t="s">
        <v>158</v>
      </c>
      <c r="B20" s="247"/>
      <c r="C20" s="248"/>
      <c r="D20" s="231">
        <f>E136</f>
        <v>0</v>
      </c>
      <c r="E20" s="232"/>
      <c r="F20" s="231">
        <f>G136</f>
        <v>0</v>
      </c>
      <c r="G20" s="232"/>
      <c r="H20" s="231">
        <f>I136</f>
        <v>0</v>
      </c>
      <c r="I20" s="232"/>
      <c r="J20" s="231">
        <f>K136</f>
        <v>0</v>
      </c>
      <c r="K20" s="232"/>
      <c r="L20" s="231">
        <f>M136</f>
        <v>0</v>
      </c>
      <c r="M20" s="232"/>
      <c r="N20" s="231">
        <f>O136</f>
        <v>0</v>
      </c>
      <c r="O20" s="232"/>
      <c r="P20" s="231">
        <f>Q136</f>
        <v>0</v>
      </c>
      <c r="Q20" s="232"/>
      <c r="R20" s="231">
        <f>S136</f>
        <v>0</v>
      </c>
      <c r="S20" s="232"/>
      <c r="T20" s="231">
        <f>U136</f>
        <v>0</v>
      </c>
      <c r="U20" s="232"/>
      <c r="V20" s="231">
        <f>W136</f>
        <v>0</v>
      </c>
      <c r="W20" s="232"/>
      <c r="X20" s="231">
        <f>Y136</f>
        <v>0</v>
      </c>
      <c r="Y20" s="232"/>
    </row>
    <row r="21" spans="1:45" ht="25" customHeight="1" x14ac:dyDescent="0.25">
      <c r="A21" s="7" t="s">
        <v>14</v>
      </c>
      <c r="B21" s="100"/>
      <c r="C21" s="44"/>
      <c r="D21" s="235">
        <f>SUM(D15:E20)</f>
        <v>0</v>
      </c>
      <c r="E21" s="236"/>
      <c r="F21" s="235">
        <f>SUM(F15:G20)</f>
        <v>0</v>
      </c>
      <c r="G21" s="236"/>
      <c r="H21" s="235">
        <f>SUM(H15:I20)</f>
        <v>0</v>
      </c>
      <c r="I21" s="236"/>
      <c r="J21" s="235">
        <f>SUM(J15:K20)</f>
        <v>0</v>
      </c>
      <c r="K21" s="236"/>
      <c r="L21" s="235">
        <f>SUM(L15:M20)</f>
        <v>0</v>
      </c>
      <c r="M21" s="236"/>
      <c r="N21" s="235">
        <f>SUM(N15:O20)</f>
        <v>0</v>
      </c>
      <c r="O21" s="236"/>
      <c r="P21" s="235">
        <f>SUM(P15:Q20)</f>
        <v>0</v>
      </c>
      <c r="Q21" s="236"/>
      <c r="R21" s="235">
        <f>SUM(R15:S20)</f>
        <v>0</v>
      </c>
      <c r="S21" s="236"/>
      <c r="T21" s="235">
        <f>SUM(T15:U20)</f>
        <v>0</v>
      </c>
      <c r="U21" s="236"/>
      <c r="V21" s="235">
        <f>SUM(V15:W20)</f>
        <v>0</v>
      </c>
      <c r="W21" s="236"/>
      <c r="X21" s="235">
        <f>SUM(X15:Y20)</f>
        <v>0</v>
      </c>
      <c r="Y21" s="236"/>
    </row>
    <row r="22" spans="1:45" ht="25" customHeight="1" x14ac:dyDescent="0.25">
      <c r="A22" s="41" t="s">
        <v>70</v>
      </c>
      <c r="B22" s="101"/>
      <c r="C22" s="47">
        <f>'Grundlagen Honorarermittlung'!C51/100</f>
        <v>0</v>
      </c>
      <c r="D22" s="237">
        <f>ROUND(((D21*$C$22)*(-1))*20,0)/20</f>
        <v>0</v>
      </c>
      <c r="E22" s="238"/>
      <c r="F22" s="237">
        <f>ROUND(((F21*$C$22)*(-1))*20,0)/20</f>
        <v>0</v>
      </c>
      <c r="G22" s="238"/>
      <c r="H22" s="237">
        <f>ROUND(((H21*$C$22)*(-1))*20,0)/20</f>
        <v>0</v>
      </c>
      <c r="I22" s="238"/>
      <c r="J22" s="237">
        <f>ROUND(((J21*$C$22)*(-1))*20,0)/20</f>
        <v>0</v>
      </c>
      <c r="K22" s="238"/>
      <c r="L22" s="237">
        <f>ROUND(((L21*$C$22)*(-1))*20,0)/20</f>
        <v>0</v>
      </c>
      <c r="M22" s="238"/>
      <c r="N22" s="237">
        <f>ROUND(((N21*$C$22)*(-1))*20,0)/20</f>
        <v>0</v>
      </c>
      <c r="O22" s="238"/>
      <c r="P22" s="237">
        <f>ROUND(((P21*$C$22)*(-1))*20,0)/20</f>
        <v>0</v>
      </c>
      <c r="Q22" s="238"/>
      <c r="R22" s="237">
        <f>ROUND(((R21*$C$22)*(-1))*20,0)/20</f>
        <v>0</v>
      </c>
      <c r="S22" s="238"/>
      <c r="T22" s="237">
        <f>ROUND(((T21*$C$22)*(-1))*20,0)/20</f>
        <v>0</v>
      </c>
      <c r="U22" s="238"/>
      <c r="V22" s="237">
        <f>ROUND(((V21*$C$22)*(-1))*20,0)/20</f>
        <v>0</v>
      </c>
      <c r="W22" s="238"/>
      <c r="X22" s="237">
        <f>ROUND(((X21*$C$22)*(-1))*20,0)/20</f>
        <v>0</v>
      </c>
      <c r="Y22" s="238"/>
    </row>
    <row r="23" spans="1:45" ht="25" customHeight="1" thickBot="1" x14ac:dyDescent="0.3">
      <c r="A23" s="27" t="s">
        <v>15</v>
      </c>
      <c r="B23" s="102"/>
      <c r="C23" s="45"/>
      <c r="D23" s="231">
        <f>D144</f>
        <v>4000</v>
      </c>
      <c r="E23" s="232"/>
      <c r="F23" s="231">
        <f>F144</f>
        <v>1000</v>
      </c>
      <c r="G23" s="232"/>
      <c r="H23" s="231">
        <f>H144</f>
        <v>0</v>
      </c>
      <c r="I23" s="232"/>
      <c r="J23" s="231">
        <f>J144</f>
        <v>0</v>
      </c>
      <c r="K23" s="232"/>
      <c r="L23" s="231">
        <f>L144</f>
        <v>0</v>
      </c>
      <c r="M23" s="232"/>
      <c r="N23" s="231">
        <f>N144</f>
        <v>0</v>
      </c>
      <c r="O23" s="232"/>
      <c r="P23" s="231">
        <f>P144</f>
        <v>0</v>
      </c>
      <c r="Q23" s="232"/>
      <c r="R23" s="231">
        <f>R144</f>
        <v>0</v>
      </c>
      <c r="S23" s="232"/>
      <c r="T23" s="231">
        <f>T144</f>
        <v>0</v>
      </c>
      <c r="U23" s="232"/>
      <c r="V23" s="231">
        <f>V144</f>
        <v>0</v>
      </c>
      <c r="W23" s="232"/>
      <c r="X23" s="231">
        <f>X144</f>
        <v>0</v>
      </c>
      <c r="Y23" s="232"/>
    </row>
    <row r="24" spans="1:45" s="1" customFormat="1" ht="25" customHeight="1" thickBot="1" x14ac:dyDescent="0.3">
      <c r="A24" s="30" t="s">
        <v>16</v>
      </c>
      <c r="B24" s="103"/>
      <c r="C24" s="46"/>
      <c r="D24" s="233">
        <f>SUM(D21:E23)</f>
        <v>4000</v>
      </c>
      <c r="E24" s="234"/>
      <c r="F24" s="233">
        <f>SUM(F21:G23)</f>
        <v>1000</v>
      </c>
      <c r="G24" s="234"/>
      <c r="H24" s="233">
        <f>SUM(H21:I23)</f>
        <v>0</v>
      </c>
      <c r="I24" s="234"/>
      <c r="J24" s="233">
        <f>SUM(J21:K23)</f>
        <v>0</v>
      </c>
      <c r="K24" s="234"/>
      <c r="L24" s="233">
        <f>SUM(L21:M23)</f>
        <v>0</v>
      </c>
      <c r="M24" s="234"/>
      <c r="N24" s="233">
        <f>SUM(N21:O23)</f>
        <v>0</v>
      </c>
      <c r="O24" s="234"/>
      <c r="P24" s="233">
        <f>SUM(P21:Q23)</f>
        <v>0</v>
      </c>
      <c r="Q24" s="234"/>
      <c r="R24" s="233">
        <f>SUM(R21:S23)</f>
        <v>0</v>
      </c>
      <c r="S24" s="234"/>
      <c r="T24" s="233">
        <f>SUM(T21:U23)</f>
        <v>0</v>
      </c>
      <c r="U24" s="234"/>
      <c r="V24" s="233">
        <f>SUM(V21:W23)</f>
        <v>0</v>
      </c>
      <c r="W24" s="234"/>
      <c r="X24" s="233">
        <f>SUM(X21:Y23)</f>
        <v>0</v>
      </c>
      <c r="Y24" s="234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</row>
    <row r="25" spans="1:45" ht="25" customHeight="1" thickBot="1" x14ac:dyDescent="0.3">
      <c r="A25" s="17" t="s">
        <v>164</v>
      </c>
      <c r="B25" s="30"/>
      <c r="C25" s="30"/>
      <c r="D25" s="233">
        <f>SUM(D24:Y24)</f>
        <v>5000</v>
      </c>
      <c r="E25" s="234"/>
    </row>
    <row r="26" spans="1:45" ht="29.25" customHeight="1" x14ac:dyDescent="0.25">
      <c r="A26" s="63" t="s">
        <v>91</v>
      </c>
      <c r="B26" s="63"/>
      <c r="C26" s="9"/>
      <c r="D26" s="10"/>
      <c r="E26" s="10"/>
    </row>
    <row r="27" spans="1:45" ht="22.5" customHeight="1" x14ac:dyDescent="0.25">
      <c r="A27" s="9" t="s">
        <v>17</v>
      </c>
      <c r="B27" s="9"/>
      <c r="C27" s="9"/>
      <c r="D27" s="255" t="str">
        <f>IF('Grundlagen Honorarermittlung'!C20="","",'Grundlagen Honorarermittlung'!C20)</f>
        <v/>
      </c>
      <c r="E27" s="255"/>
      <c r="F27" s="255"/>
      <c r="G27" s="255"/>
    </row>
    <row r="28" spans="1:45" ht="8.25" customHeight="1" x14ac:dyDescent="0.25">
      <c r="A28" s="9"/>
      <c r="B28" s="9"/>
      <c r="C28" s="9"/>
      <c r="D28" s="48"/>
      <c r="E28" s="18"/>
      <c r="F28" s="6"/>
      <c r="G28" s="6"/>
      <c r="H28" s="6"/>
    </row>
    <row r="29" spans="1:45" ht="22.5" customHeight="1" x14ac:dyDescent="0.25">
      <c r="A29" s="9" t="s">
        <v>18</v>
      </c>
      <c r="B29" s="9"/>
      <c r="C29" s="9"/>
      <c r="D29" s="88" t="str">
        <f>IF('Grundlagen Honorarermittlung'!C59="","",'Grundlagen Honorarermittlung'!C59)</f>
        <v/>
      </c>
      <c r="E29" s="89"/>
      <c r="F29" s="89"/>
      <c r="G29" s="89"/>
    </row>
    <row r="30" spans="1:45" ht="28.5" customHeight="1" x14ac:dyDescent="0.25">
      <c r="A30" s="9"/>
      <c r="B30" s="9"/>
      <c r="C30" s="9"/>
      <c r="D30" s="18"/>
      <c r="E30" s="18"/>
      <c r="F30" s="6"/>
      <c r="G30" s="6"/>
      <c r="H30" s="6"/>
    </row>
    <row r="31" spans="1:45" ht="22.5" customHeight="1" x14ac:dyDescent="0.25">
      <c r="A31" s="9" t="s">
        <v>19</v>
      </c>
      <c r="B31" s="9"/>
      <c r="C31" s="9"/>
      <c r="D31" s="255" t="str">
        <f>IF('Grundlagen Honorarermittlung'!C63="","",'Grundlagen Honorarermittlung'!C63)</f>
        <v/>
      </c>
      <c r="E31" s="255"/>
      <c r="F31" s="255"/>
      <c r="G31" s="255"/>
    </row>
    <row r="32" spans="1:45" ht="8.25" customHeight="1" x14ac:dyDescent="0.25">
      <c r="A32" s="130" t="s">
        <v>110</v>
      </c>
      <c r="B32" s="9"/>
      <c r="C32" s="9"/>
      <c r="D32" s="129"/>
      <c r="E32" s="129"/>
      <c r="F32" s="129"/>
      <c r="G32" s="129"/>
    </row>
    <row r="33" spans="1:46" ht="25" x14ac:dyDescent="0.25">
      <c r="A33" s="4" t="s">
        <v>2</v>
      </c>
      <c r="B33" s="4"/>
      <c r="C33" s="4"/>
    </row>
    <row r="35" spans="1:46" ht="20" x14ac:dyDescent="0.25">
      <c r="A35" s="85" t="s">
        <v>33</v>
      </c>
      <c r="B35" s="85"/>
    </row>
    <row r="36" spans="1:46" ht="18" x14ac:dyDescent="0.25">
      <c r="A36" s="86" t="s">
        <v>34</v>
      </c>
      <c r="B36" s="86"/>
      <c r="C36" s="5"/>
      <c r="D36" s="1"/>
      <c r="G36" s="59"/>
      <c r="H36" s="84"/>
    </row>
    <row r="37" spans="1:46" ht="13.5" customHeight="1" x14ac:dyDescent="0.25">
      <c r="A37" s="5"/>
      <c r="B37" s="5"/>
      <c r="C37" s="5"/>
      <c r="D37" s="1"/>
      <c r="G37" s="59"/>
      <c r="H37" s="84"/>
    </row>
    <row r="38" spans="1:46" ht="13.5" customHeight="1" x14ac:dyDescent="0.3">
      <c r="A38" s="5"/>
      <c r="B38" s="5"/>
      <c r="C38" s="59" t="s">
        <v>97</v>
      </c>
      <c r="D38" s="213" t="str">
        <f>IF('Grundlagen Honorarermittlung'!C59="","",'Grundlagen Honorarermittlung'!C59)</f>
        <v/>
      </c>
      <c r="E38" s="213"/>
      <c r="G38" s="59"/>
      <c r="H38" s="84"/>
    </row>
    <row r="39" spans="1:46" ht="13" x14ac:dyDescent="0.25">
      <c r="A39" s="1"/>
      <c r="B39" s="1"/>
      <c r="C39" s="1"/>
    </row>
    <row r="40" spans="1:46" ht="15.5" x14ac:dyDescent="0.25">
      <c r="A40" s="2" t="s">
        <v>83</v>
      </c>
      <c r="C40" s="83" t="s">
        <v>82</v>
      </c>
      <c r="D40" s="82" t="s">
        <v>96</v>
      </c>
      <c r="E40" s="180" t="str">
        <f>IF('Grundlagen Honorarermittlung'!H48&lt;&gt;"Total &lt;&gt; 100%",'Grundlagen Honorarermittlung'!H48,"0")</f>
        <v>0</v>
      </c>
    </row>
    <row r="41" spans="1:46" ht="15.5" x14ac:dyDescent="0.25">
      <c r="A41" s="2" t="s">
        <v>37</v>
      </c>
      <c r="C41" s="83" t="s">
        <v>55</v>
      </c>
      <c r="D41" s="82" t="s">
        <v>27</v>
      </c>
      <c r="E41" s="181">
        <v>1</v>
      </c>
    </row>
    <row r="42" spans="1:46" ht="15.5" x14ac:dyDescent="0.25">
      <c r="A42" s="174" t="s">
        <v>144</v>
      </c>
      <c r="C42" s="176" t="s">
        <v>145</v>
      </c>
      <c r="D42" s="175" t="s">
        <v>96</v>
      </c>
      <c r="E42" s="180">
        <f>E41*E40</f>
        <v>0</v>
      </c>
    </row>
    <row r="43" spans="1:46" ht="13" thickBot="1" x14ac:dyDescent="0.3"/>
    <row r="44" spans="1:46" s="3" customFormat="1" ht="21.75" customHeight="1" x14ac:dyDescent="0.25">
      <c r="A44" s="242" t="s">
        <v>20</v>
      </c>
      <c r="B44" s="95"/>
      <c r="C44" s="42"/>
      <c r="D44" s="253" t="str">
        <f>$D$13</f>
        <v>Bauherr 1</v>
      </c>
      <c r="E44" s="254"/>
      <c r="F44" s="253" t="str">
        <f>$F$13</f>
        <v>Bauherr 2</v>
      </c>
      <c r="G44" s="254"/>
      <c r="H44" s="253" t="str">
        <f>$H$13</f>
        <v>Bauherr 3</v>
      </c>
      <c r="I44" s="254"/>
      <c r="J44" s="216" t="str">
        <f>$J$13</f>
        <v>Bauherr 4</v>
      </c>
      <c r="K44" s="217"/>
      <c r="L44" s="216" t="str">
        <f>$L$13</f>
        <v>Bauherr 5</v>
      </c>
      <c r="M44" s="217"/>
      <c r="N44" s="216" t="str">
        <f>$N$13</f>
        <v>Bauherr 6</v>
      </c>
      <c r="O44" s="217"/>
      <c r="P44" s="216" t="str">
        <f>$P$13</f>
        <v>Bauherr 7</v>
      </c>
      <c r="Q44" s="217"/>
      <c r="R44" s="216" t="str">
        <f>$R$13</f>
        <v>Bauherr 8</v>
      </c>
      <c r="S44" s="217"/>
      <c r="T44" s="216" t="str">
        <f>$T$13</f>
        <v>Bauherr 9</v>
      </c>
      <c r="U44" s="217"/>
      <c r="V44" s="216" t="str">
        <f>$V$13</f>
        <v>Bauherr 10</v>
      </c>
      <c r="W44" s="217"/>
      <c r="X44" s="216" t="str">
        <f>$X$13</f>
        <v>Bauherr 11</v>
      </c>
      <c r="Y44" s="217"/>
      <c r="Z44" s="101" t="s">
        <v>48</v>
      </c>
      <c r="AA44" s="101"/>
      <c r="AB44" s="101" t="s">
        <v>49</v>
      </c>
      <c r="AC44" s="101"/>
      <c r="AD44" s="101" t="s">
        <v>50</v>
      </c>
      <c r="AE44" s="101"/>
      <c r="AF44" s="101" t="s">
        <v>51</v>
      </c>
      <c r="AG44" s="101"/>
      <c r="AH44" s="101" t="s">
        <v>52</v>
      </c>
      <c r="AI44" s="101"/>
      <c r="AJ44" s="101" t="s">
        <v>53</v>
      </c>
      <c r="AK44" s="101"/>
      <c r="AL44" s="101" t="s">
        <v>54</v>
      </c>
      <c r="AM44" s="101"/>
      <c r="AN44" s="101" t="s">
        <v>120</v>
      </c>
      <c r="AO44" s="101"/>
      <c r="AP44" s="101" t="s">
        <v>121</v>
      </c>
      <c r="AQ44" s="101"/>
      <c r="AR44" s="101" t="s">
        <v>122</v>
      </c>
      <c r="AS44" s="101"/>
      <c r="AT44" s="101" t="s">
        <v>123</v>
      </c>
    </row>
    <row r="45" spans="1:46" s="1" customFormat="1" ht="21.75" customHeight="1" thickBot="1" x14ac:dyDescent="0.3">
      <c r="A45" s="243"/>
      <c r="B45" s="96"/>
      <c r="C45" s="49"/>
      <c r="D45" s="218" t="str">
        <f>IF($D$14&gt;0,$D$14,"")</f>
        <v>IWB</v>
      </c>
      <c r="E45" s="219"/>
      <c r="F45" s="218" t="str">
        <f>IF($F$14&gt;0,$F$14,"")</f>
        <v>TBA</v>
      </c>
      <c r="G45" s="219"/>
      <c r="H45" s="218" t="str">
        <f>IF($H$14&gt;0,$H$14,"")</f>
        <v/>
      </c>
      <c r="I45" s="219"/>
      <c r="J45" s="214" t="str">
        <f>IF($J$14&gt;0,$J$14,"")</f>
        <v/>
      </c>
      <c r="K45" s="215"/>
      <c r="L45" s="214" t="str">
        <f>IF($L$14&gt;0,$L$14,"")</f>
        <v/>
      </c>
      <c r="M45" s="215"/>
      <c r="N45" s="214" t="str">
        <f>IF($N$14&gt;0,$N$14,"")</f>
        <v/>
      </c>
      <c r="O45" s="215"/>
      <c r="P45" s="214" t="str">
        <f>IF($P$14&gt;0,$P$14,"")</f>
        <v/>
      </c>
      <c r="Q45" s="215"/>
      <c r="R45" s="214" t="str">
        <f>IF($R$14&gt;0,$R$14,"")</f>
        <v/>
      </c>
      <c r="S45" s="215"/>
      <c r="T45" s="214" t="str">
        <f>IF($T$14&gt;0,$T$14,"")</f>
        <v/>
      </c>
      <c r="U45" s="215"/>
      <c r="V45" s="214" t="str">
        <f>IF($V$14&gt;0,$V$14,"")</f>
        <v/>
      </c>
      <c r="W45" s="215"/>
      <c r="X45" s="214" t="str">
        <f>IF($X$14&gt;0,$X$14,"")</f>
        <v/>
      </c>
      <c r="Y45" s="215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/>
      <c r="AP45" s="9"/>
      <c r="AQ45" s="9"/>
      <c r="AR45" s="9"/>
      <c r="AS45" s="9"/>
      <c r="AT45" s="9"/>
    </row>
    <row r="46" spans="1:46" ht="42" customHeight="1" x14ac:dyDescent="0.25">
      <c r="A46" s="50" t="s">
        <v>72</v>
      </c>
      <c r="B46" s="104"/>
      <c r="C46" s="51"/>
      <c r="D46" s="11" t="s">
        <v>76</v>
      </c>
      <c r="E46" s="25" t="s">
        <v>32</v>
      </c>
      <c r="F46" s="11" t="s">
        <v>76</v>
      </c>
      <c r="G46" s="25" t="s">
        <v>32</v>
      </c>
      <c r="H46" s="11" t="s">
        <v>76</v>
      </c>
      <c r="I46" s="25" t="s">
        <v>32</v>
      </c>
      <c r="J46" s="11" t="s">
        <v>76</v>
      </c>
      <c r="K46" s="25" t="s">
        <v>32</v>
      </c>
      <c r="L46" s="11" t="s">
        <v>76</v>
      </c>
      <c r="M46" s="25" t="s">
        <v>32</v>
      </c>
      <c r="N46" s="11" t="s">
        <v>76</v>
      </c>
      <c r="O46" s="25" t="s">
        <v>32</v>
      </c>
      <c r="P46" s="11" t="s">
        <v>76</v>
      </c>
      <c r="Q46" s="25" t="s">
        <v>32</v>
      </c>
      <c r="R46" s="11" t="s">
        <v>76</v>
      </c>
      <c r="S46" s="25" t="s">
        <v>32</v>
      </c>
      <c r="T46" s="11" t="s">
        <v>76</v>
      </c>
      <c r="U46" s="25" t="s">
        <v>32</v>
      </c>
      <c r="V46" s="11" t="s">
        <v>76</v>
      </c>
      <c r="W46" s="25" t="s">
        <v>32</v>
      </c>
      <c r="X46" s="11" t="s">
        <v>76</v>
      </c>
      <c r="Y46" s="25" t="s">
        <v>32</v>
      </c>
      <c r="AT46" s="137"/>
    </row>
    <row r="47" spans="1:46" ht="25" customHeight="1" x14ac:dyDescent="0.25">
      <c r="A47" s="262" t="s">
        <v>93</v>
      </c>
      <c r="B47" s="263"/>
      <c r="C47" s="264"/>
      <c r="D47" s="79">
        <v>500</v>
      </c>
      <c r="E47" s="12">
        <f>IF(D47&gt;0,D47*$E41*$E40,0)</f>
        <v>0</v>
      </c>
      <c r="F47" s="79">
        <v>200</v>
      </c>
      <c r="G47" s="12">
        <f>IF(F47&gt;0,F47*$E41*$E40,0)</f>
        <v>0</v>
      </c>
      <c r="H47" s="60"/>
      <c r="I47" s="12">
        <f>IF(H47&gt;0,H47*$E41*$E40,0)</f>
        <v>0</v>
      </c>
      <c r="J47" s="60"/>
      <c r="K47" s="12">
        <f>IF(J47&gt;0,J47*$E41*$E40,0)</f>
        <v>0</v>
      </c>
      <c r="L47" s="60"/>
      <c r="M47" s="12">
        <f>IF(L47&gt;0,L47*$E41*$E40,0)</f>
        <v>0</v>
      </c>
      <c r="N47" s="60"/>
      <c r="O47" s="12">
        <f>IF(N47&gt;0,N47*$E41*$E40,0)</f>
        <v>0</v>
      </c>
      <c r="P47" s="60"/>
      <c r="Q47" s="12">
        <f>IF(P47&gt;0,P47*$E41*$E40,0)</f>
        <v>0</v>
      </c>
      <c r="R47" s="60"/>
      <c r="S47" s="12">
        <f>IF(R47&gt;0,R47*$E41*$E40,0)</f>
        <v>0</v>
      </c>
      <c r="T47" s="60"/>
      <c r="U47" s="12">
        <f>IF(T47&gt;0,T47*$E41*$E40,0)</f>
        <v>0</v>
      </c>
      <c r="V47" s="60"/>
      <c r="W47" s="12">
        <f>IF(V47&gt;0,V47*$E41*$E40,0)</f>
        <v>0</v>
      </c>
      <c r="X47" s="60"/>
      <c r="Y47" s="12">
        <f>IF(X47&gt;0,X47*$E41*$E40,0)</f>
        <v>0</v>
      </c>
      <c r="AT47" s="137"/>
    </row>
    <row r="48" spans="1:46" s="1" customFormat="1" ht="25" customHeight="1" thickBot="1" x14ac:dyDescent="0.3">
      <c r="A48" s="35" t="s">
        <v>11</v>
      </c>
      <c r="B48" s="99"/>
      <c r="C48" s="135">
        <f>SUM(D48:Y48)</f>
        <v>0</v>
      </c>
      <c r="D48" s="8"/>
      <c r="E48" s="14">
        <f>SUM(E47:E47)</f>
        <v>0</v>
      </c>
      <c r="F48" s="8"/>
      <c r="G48" s="14">
        <f>SUM(G47:G47)</f>
        <v>0</v>
      </c>
      <c r="H48" s="8"/>
      <c r="I48" s="14">
        <f>SUM(I47:I47)</f>
        <v>0</v>
      </c>
      <c r="J48" s="8"/>
      <c r="K48" s="14">
        <f>SUM(K47:K47)</f>
        <v>0</v>
      </c>
      <c r="L48" s="8"/>
      <c r="M48" s="14">
        <f>SUM(M47:M47)</f>
        <v>0</v>
      </c>
      <c r="N48" s="8"/>
      <c r="O48" s="14">
        <f>SUM(O47:O47)</f>
        <v>0</v>
      </c>
      <c r="P48" s="8"/>
      <c r="Q48" s="14">
        <f>SUM(Q47:Q47)</f>
        <v>0</v>
      </c>
      <c r="R48" s="8"/>
      <c r="S48" s="14">
        <f>SUM(S47:S47)</f>
        <v>0</v>
      </c>
      <c r="T48" s="8"/>
      <c r="U48" s="14">
        <f>SUM(U47:U47)</f>
        <v>0</v>
      </c>
      <c r="V48" s="8"/>
      <c r="W48" s="14">
        <f>SUM(W47:W47)</f>
        <v>0</v>
      </c>
      <c r="X48" s="8"/>
      <c r="Y48" s="14">
        <f>SUM(Y47:Y47)</f>
        <v>0</v>
      </c>
      <c r="Z48" s="118">
        <f>E48</f>
        <v>0</v>
      </c>
      <c r="AA48" s="9"/>
      <c r="AB48" s="118">
        <f>G48</f>
        <v>0</v>
      </c>
      <c r="AC48" s="9"/>
      <c r="AD48" s="118">
        <f>I48</f>
        <v>0</v>
      </c>
      <c r="AE48" s="9"/>
      <c r="AF48" s="118">
        <f>K48</f>
        <v>0</v>
      </c>
      <c r="AG48" s="9"/>
      <c r="AH48" s="118">
        <f>M48</f>
        <v>0</v>
      </c>
      <c r="AI48" s="9"/>
      <c r="AJ48" s="118">
        <f>O48</f>
        <v>0</v>
      </c>
      <c r="AK48" s="9"/>
      <c r="AL48" s="118">
        <f>Q48</f>
        <v>0</v>
      </c>
      <c r="AM48" s="9"/>
      <c r="AN48" s="118">
        <f>S48</f>
        <v>0</v>
      </c>
      <c r="AO48" s="9"/>
      <c r="AP48" s="118">
        <f>U48</f>
        <v>0</v>
      </c>
      <c r="AQ48" s="9"/>
      <c r="AR48" s="118">
        <f>W48</f>
        <v>0</v>
      </c>
      <c r="AS48" s="9"/>
      <c r="AT48" s="118">
        <f>Y48</f>
        <v>0</v>
      </c>
    </row>
    <row r="49" spans="1:46" ht="42" hidden="1" customHeight="1" x14ac:dyDescent="0.25">
      <c r="A49" s="256" t="s">
        <v>73</v>
      </c>
      <c r="B49" s="257"/>
      <c r="C49" s="258"/>
      <c r="D49" s="26" t="s">
        <v>77</v>
      </c>
      <c r="E49" s="25" t="s">
        <v>32</v>
      </c>
      <c r="F49" s="26" t="s">
        <v>77</v>
      </c>
      <c r="G49" s="25" t="s">
        <v>32</v>
      </c>
      <c r="H49" s="26" t="s">
        <v>77</v>
      </c>
      <c r="I49" s="25" t="s">
        <v>32</v>
      </c>
      <c r="J49" s="26" t="s">
        <v>77</v>
      </c>
      <c r="K49" s="25" t="s">
        <v>32</v>
      </c>
      <c r="L49" s="26" t="s">
        <v>77</v>
      </c>
      <c r="M49" s="25" t="s">
        <v>32</v>
      </c>
      <c r="N49" s="26" t="s">
        <v>77</v>
      </c>
      <c r="O49" s="25" t="s">
        <v>32</v>
      </c>
      <c r="P49" s="26" t="s">
        <v>77</v>
      </c>
      <c r="Q49" s="25" t="s">
        <v>32</v>
      </c>
      <c r="R49" s="26" t="s">
        <v>77</v>
      </c>
      <c r="S49" s="25" t="s">
        <v>32</v>
      </c>
      <c r="T49" s="26" t="s">
        <v>77</v>
      </c>
      <c r="U49" s="25" t="s">
        <v>32</v>
      </c>
      <c r="V49" s="26" t="s">
        <v>77</v>
      </c>
      <c r="W49" s="25" t="s">
        <v>32</v>
      </c>
      <c r="X49" s="26" t="s">
        <v>77</v>
      </c>
      <c r="Y49" s="25" t="s">
        <v>32</v>
      </c>
      <c r="AT49" s="137"/>
    </row>
    <row r="50" spans="1:46" ht="25" hidden="1" customHeight="1" x14ac:dyDescent="0.25">
      <c r="A50" s="262" t="s">
        <v>93</v>
      </c>
      <c r="B50" s="263"/>
      <c r="C50" s="264"/>
      <c r="D50" s="79"/>
      <c r="E50" s="53">
        <f>IF(D50&gt;0,D50*$E$41*$E$40,0)</f>
        <v>0</v>
      </c>
      <c r="F50" s="79"/>
      <c r="G50" s="53">
        <f>IF(F50&gt;0,F50*$E$41*$E$40,0)</f>
        <v>0</v>
      </c>
      <c r="H50" s="79"/>
      <c r="I50" s="53">
        <f>IF(H50&gt;0,H50*$E$41*$E$40,0)</f>
        <v>0</v>
      </c>
      <c r="J50" s="79"/>
      <c r="K50" s="53">
        <f>IF(J50&gt;0,J50*$E$41*$E$40,0)</f>
        <v>0</v>
      </c>
      <c r="L50" s="79"/>
      <c r="M50" s="53">
        <f>IF(L50&gt;0,L50*$E$41*$E$40,0)</f>
        <v>0</v>
      </c>
      <c r="N50" s="79"/>
      <c r="O50" s="53">
        <f>IF(N50&gt;0,N50*$E$41*$E$40,0)</f>
        <v>0</v>
      </c>
      <c r="P50" s="79"/>
      <c r="Q50" s="53">
        <f>IF(P50&gt;0,P50*$E$41*$E$40,0)</f>
        <v>0</v>
      </c>
      <c r="R50" s="79"/>
      <c r="S50" s="53">
        <f>IF(R50&gt;0,R50*$E$41*$E$40,0)</f>
        <v>0</v>
      </c>
      <c r="T50" s="79"/>
      <c r="U50" s="53">
        <f>IF(T50&gt;0,T50*$E$41*$E$40,0)</f>
        <v>0</v>
      </c>
      <c r="V50" s="79"/>
      <c r="W50" s="53">
        <f>IF(V50&gt;0,V50*$E$41*$E$40,0)</f>
        <v>0</v>
      </c>
      <c r="X50" s="79"/>
      <c r="Y50" s="53">
        <f>IF(X50&gt;0,X50*$E$41*$E$40,0)</f>
        <v>0</v>
      </c>
      <c r="AT50" s="137"/>
    </row>
    <row r="51" spans="1:46" ht="25" hidden="1" customHeight="1" x14ac:dyDescent="0.25">
      <c r="A51" s="259" t="s">
        <v>106</v>
      </c>
      <c r="B51" s="260"/>
      <c r="C51" s="261"/>
      <c r="D51" s="80"/>
      <c r="E51" s="53">
        <f>IF(D51&gt;0,D51*$E$41*$E$40,0)</f>
        <v>0</v>
      </c>
      <c r="F51" s="80"/>
      <c r="G51" s="53">
        <f>IF(F51&gt;0,F51*$E$41*$E$40,0)</f>
        <v>0</v>
      </c>
      <c r="H51" s="80"/>
      <c r="I51" s="53">
        <f>IF(H51&gt;0,H51*$E$41*$E$40,0)</f>
        <v>0</v>
      </c>
      <c r="J51" s="80"/>
      <c r="K51" s="53">
        <f>IF(J51&gt;0,J51*$E$41*$E$40,0)</f>
        <v>0</v>
      </c>
      <c r="L51" s="80"/>
      <c r="M51" s="53">
        <f>IF(L51&gt;0,L51*$E$41*$E$40,0)</f>
        <v>0</v>
      </c>
      <c r="N51" s="80"/>
      <c r="O51" s="53">
        <f>IF(N51&gt;0,N51*$E$41*$E$40,0)</f>
        <v>0</v>
      </c>
      <c r="P51" s="80"/>
      <c r="Q51" s="53">
        <f>IF(P51&gt;0,P51*$E$41*$E$40,0)</f>
        <v>0</v>
      </c>
      <c r="R51" s="80"/>
      <c r="S51" s="53">
        <f>IF(R51&gt;0,R51*$E$41*$E$40,0)</f>
        <v>0</v>
      </c>
      <c r="T51" s="80"/>
      <c r="U51" s="53">
        <f>IF(T51&gt;0,T51*$E$41*$E$40,0)</f>
        <v>0</v>
      </c>
      <c r="V51" s="80"/>
      <c r="W51" s="53">
        <f>IF(V51&gt;0,V51*$E$41*$E$40,0)</f>
        <v>0</v>
      </c>
      <c r="X51" s="80"/>
      <c r="Y51" s="53">
        <f>IF(X51&gt;0,X51*$E$41*$E$40,0)</f>
        <v>0</v>
      </c>
      <c r="AT51" s="137"/>
    </row>
    <row r="52" spans="1:46" s="1" customFormat="1" ht="25" hidden="1" customHeight="1" thickBot="1" x14ac:dyDescent="0.3">
      <c r="A52" s="246" t="s">
        <v>74</v>
      </c>
      <c r="B52" s="247"/>
      <c r="C52" s="135">
        <f>SUM(D52:Y52)</f>
        <v>0</v>
      </c>
      <c r="D52" s="8"/>
      <c r="E52" s="14">
        <f>SUM(E50:E51)</f>
        <v>0</v>
      </c>
      <c r="F52" s="8"/>
      <c r="G52" s="14">
        <f>SUM(G50:G51)</f>
        <v>0</v>
      </c>
      <c r="H52" s="8"/>
      <c r="I52" s="14">
        <f>SUM(I50:I51)</f>
        <v>0</v>
      </c>
      <c r="J52" s="8"/>
      <c r="K52" s="14">
        <f>SUM(K50:K51)</f>
        <v>0</v>
      </c>
      <c r="L52" s="8"/>
      <c r="M52" s="14">
        <f>SUM(M50:M51)</f>
        <v>0</v>
      </c>
      <c r="N52" s="8"/>
      <c r="O52" s="14">
        <f>SUM(O50:O51)</f>
        <v>0</v>
      </c>
      <c r="P52" s="8"/>
      <c r="Q52" s="14">
        <f>SUM(Q50:Q51)</f>
        <v>0</v>
      </c>
      <c r="R52" s="8"/>
      <c r="S52" s="14">
        <f>SUM(S50:S51)</f>
        <v>0</v>
      </c>
      <c r="T52" s="8"/>
      <c r="U52" s="14">
        <f>SUM(U50:U51)</f>
        <v>0</v>
      </c>
      <c r="V52" s="8"/>
      <c r="W52" s="14">
        <f>SUM(W50:W51)</f>
        <v>0</v>
      </c>
      <c r="X52" s="8"/>
      <c r="Y52" s="14">
        <f>SUM(Y50:Y51)</f>
        <v>0</v>
      </c>
      <c r="Z52" s="118">
        <f>E52</f>
        <v>0</v>
      </c>
      <c r="AA52" s="9"/>
      <c r="AB52" s="118">
        <f>G52</f>
        <v>0</v>
      </c>
      <c r="AC52" s="9"/>
      <c r="AD52" s="118">
        <f>I52</f>
        <v>0</v>
      </c>
      <c r="AE52" s="9"/>
      <c r="AF52" s="118">
        <f>K52</f>
        <v>0</v>
      </c>
      <c r="AG52" s="9"/>
      <c r="AH52" s="118">
        <f>M52</f>
        <v>0</v>
      </c>
      <c r="AI52" s="9"/>
      <c r="AJ52" s="118">
        <f>O52</f>
        <v>0</v>
      </c>
      <c r="AK52" s="9"/>
      <c r="AL52" s="118">
        <f>Q52</f>
        <v>0</v>
      </c>
      <c r="AM52" s="9"/>
      <c r="AN52" s="118">
        <f>S52</f>
        <v>0</v>
      </c>
      <c r="AO52" s="9"/>
      <c r="AP52" s="118">
        <f>U52</f>
        <v>0</v>
      </c>
      <c r="AQ52" s="9"/>
      <c r="AR52" s="118">
        <f>W52</f>
        <v>0</v>
      </c>
      <c r="AS52" s="9"/>
      <c r="AT52" s="118">
        <f>Y52</f>
        <v>0</v>
      </c>
    </row>
    <row r="53" spans="1:46" s="1" customFormat="1" ht="42" customHeight="1" thickBot="1" x14ac:dyDescent="0.3">
      <c r="A53" s="205" t="s">
        <v>35</v>
      </c>
      <c r="B53" s="206"/>
      <c r="C53" s="136">
        <f>SUM(D53:Y53)</f>
        <v>0</v>
      </c>
      <c r="D53" s="113"/>
      <c r="E53" s="117">
        <f>Z53</f>
        <v>0</v>
      </c>
      <c r="F53" s="113"/>
      <c r="G53" s="117">
        <f>AB53</f>
        <v>0</v>
      </c>
      <c r="H53" s="113"/>
      <c r="I53" s="117">
        <f>AD53</f>
        <v>0</v>
      </c>
      <c r="J53" s="113"/>
      <c r="K53" s="117">
        <f>AF53</f>
        <v>0</v>
      </c>
      <c r="L53" s="113"/>
      <c r="M53" s="117">
        <f>AH53</f>
        <v>0</v>
      </c>
      <c r="N53" s="113"/>
      <c r="O53" s="117">
        <f>AJ53</f>
        <v>0</v>
      </c>
      <c r="P53" s="113"/>
      <c r="Q53" s="117">
        <f>AL53</f>
        <v>0</v>
      </c>
      <c r="R53" s="113"/>
      <c r="S53" s="117">
        <f>AN53</f>
        <v>0</v>
      </c>
      <c r="T53" s="113"/>
      <c r="U53" s="117">
        <f>AP53</f>
        <v>0</v>
      </c>
      <c r="V53" s="113"/>
      <c r="W53" s="117">
        <f>AR53</f>
        <v>0</v>
      </c>
      <c r="X53" s="15"/>
      <c r="Y53" s="16">
        <f>AT53</f>
        <v>0</v>
      </c>
      <c r="Z53" s="118">
        <f>SUM(Z46:Z52)</f>
        <v>0</v>
      </c>
      <c r="AA53" s="9"/>
      <c r="AB53" s="118">
        <f>SUM(AB46:AB52)</f>
        <v>0</v>
      </c>
      <c r="AC53" s="9"/>
      <c r="AD53" s="118">
        <f>SUM(AD46:AD52)</f>
        <v>0</v>
      </c>
      <c r="AE53" s="9"/>
      <c r="AF53" s="118">
        <f>SUM(AF46:AF52)</f>
        <v>0</v>
      </c>
      <c r="AG53" s="9"/>
      <c r="AH53" s="118">
        <f>SUM(AH46:AH52)</f>
        <v>0</v>
      </c>
      <c r="AI53" s="9"/>
      <c r="AJ53" s="118">
        <f>SUM(AJ46:AJ52)</f>
        <v>0</v>
      </c>
      <c r="AK53" s="9"/>
      <c r="AL53" s="118">
        <f>SUM(AL46:AL52)</f>
        <v>0</v>
      </c>
      <c r="AM53" s="9"/>
      <c r="AN53" s="118">
        <f>SUM(AN46:AN52)</f>
        <v>0</v>
      </c>
      <c r="AO53" s="9"/>
      <c r="AP53" s="118">
        <f>SUM(AP46:AP52)</f>
        <v>0</v>
      </c>
      <c r="AQ53" s="9"/>
      <c r="AR53" s="118">
        <f>SUM(AR46:AR52)</f>
        <v>0</v>
      </c>
      <c r="AS53" s="9"/>
      <c r="AT53" s="118">
        <f>SUM(AT46:AT52)</f>
        <v>0</v>
      </c>
    </row>
    <row r="54" spans="1:46" ht="42" customHeight="1" thickBot="1" x14ac:dyDescent="0.3">
      <c r="A54" s="205" t="s">
        <v>36</v>
      </c>
      <c r="B54" s="206"/>
      <c r="C54" s="207"/>
      <c r="D54" s="265">
        <f>SUM(D53:Y53)</f>
        <v>0</v>
      </c>
      <c r="E54" s="266"/>
      <c r="F54" s="266"/>
      <c r="G54" s="266"/>
      <c r="H54" s="266"/>
      <c r="I54" s="266"/>
      <c r="J54" s="266"/>
      <c r="K54" s="266"/>
      <c r="L54" s="266"/>
      <c r="M54" s="266"/>
      <c r="N54" s="266"/>
      <c r="O54" s="266"/>
      <c r="P54" s="266"/>
      <c r="Q54" s="266"/>
      <c r="R54" s="266"/>
      <c r="S54" s="266"/>
      <c r="T54" s="266"/>
      <c r="U54" s="266"/>
      <c r="V54" s="266"/>
      <c r="W54" s="266"/>
      <c r="X54" s="266"/>
      <c r="Y54" s="267"/>
      <c r="Z54" s="138"/>
      <c r="AA54" s="138"/>
      <c r="AB54" s="138"/>
      <c r="AC54" s="138"/>
      <c r="AD54" s="138"/>
      <c r="AE54" s="138"/>
      <c r="AF54" s="138"/>
      <c r="AG54" s="138"/>
      <c r="AH54" s="138"/>
      <c r="AI54" s="138"/>
      <c r="AJ54" s="138"/>
      <c r="AK54" s="138"/>
      <c r="AL54" s="138"/>
      <c r="AM54" s="138"/>
      <c r="AN54" s="138"/>
      <c r="AO54" s="138"/>
      <c r="AP54" s="138"/>
      <c r="AQ54" s="138"/>
      <c r="AR54" s="138"/>
      <c r="AS54" s="138"/>
    </row>
    <row r="56" spans="1:46" ht="25" x14ac:dyDescent="0.25">
      <c r="A56" s="4" t="s">
        <v>2</v>
      </c>
      <c r="B56" s="4"/>
      <c r="C56" s="4"/>
    </row>
    <row r="58" spans="1:46" ht="20" x14ac:dyDescent="0.25">
      <c r="A58" s="85" t="s">
        <v>38</v>
      </c>
      <c r="B58" s="85"/>
    </row>
    <row r="59" spans="1:46" ht="18" x14ac:dyDescent="0.25">
      <c r="A59" s="86" t="s">
        <v>39</v>
      </c>
      <c r="B59" s="86"/>
      <c r="C59" s="5"/>
      <c r="D59" s="1"/>
      <c r="G59" s="59"/>
      <c r="H59" s="84"/>
    </row>
    <row r="60" spans="1:46" ht="12.75" customHeight="1" x14ac:dyDescent="0.25">
      <c r="A60" s="5"/>
      <c r="B60" s="5"/>
      <c r="C60" s="5"/>
      <c r="D60" s="1"/>
      <c r="G60" s="59"/>
      <c r="H60" s="84"/>
    </row>
    <row r="61" spans="1:46" ht="12.75" customHeight="1" x14ac:dyDescent="0.3">
      <c r="A61" s="5"/>
      <c r="B61" s="5"/>
      <c r="C61" s="59" t="s">
        <v>97</v>
      </c>
      <c r="D61" s="213" t="str">
        <f>IF('Grundlagen Honorarermittlung'!C59="","",'Grundlagen Honorarermittlung'!C59)</f>
        <v/>
      </c>
      <c r="E61" s="213"/>
      <c r="G61" s="59"/>
      <c r="H61" s="84"/>
    </row>
    <row r="62" spans="1:46" ht="12.75" customHeight="1" x14ac:dyDescent="0.25">
      <c r="A62" s="1"/>
      <c r="B62" s="1"/>
      <c r="C62" s="1"/>
    </row>
    <row r="63" spans="1:46" ht="15.5" x14ac:dyDescent="0.25">
      <c r="A63" s="2" t="s">
        <v>84</v>
      </c>
      <c r="C63" s="83" t="s">
        <v>85</v>
      </c>
      <c r="D63" s="82" t="s">
        <v>96</v>
      </c>
      <c r="E63" s="180" t="str">
        <f>IF('Grundlagen Honorarermittlung'!J48&lt;&gt;"Total &lt;&gt; 100%",'Grundlagen Honorarermittlung'!J48,"0")</f>
        <v>0</v>
      </c>
    </row>
    <row r="64" spans="1:46" ht="15.5" x14ac:dyDescent="0.25">
      <c r="A64" s="2" t="s">
        <v>37</v>
      </c>
      <c r="C64" s="83" t="s">
        <v>56</v>
      </c>
      <c r="D64" s="82" t="s">
        <v>27</v>
      </c>
      <c r="E64" s="181">
        <v>1</v>
      </c>
    </row>
    <row r="65" spans="1:46" ht="15.5" x14ac:dyDescent="0.25">
      <c r="A65" s="174" t="s">
        <v>146</v>
      </c>
      <c r="C65" s="176" t="s">
        <v>147</v>
      </c>
      <c r="D65" s="175" t="s">
        <v>96</v>
      </c>
      <c r="E65" s="180">
        <f>E64*E63</f>
        <v>0</v>
      </c>
    </row>
    <row r="66" spans="1:46" ht="13" thickBot="1" x14ac:dyDescent="0.3"/>
    <row r="67" spans="1:46" s="3" customFormat="1" ht="21.75" customHeight="1" x14ac:dyDescent="0.25">
      <c r="A67" s="242" t="s">
        <v>20</v>
      </c>
      <c r="B67" s="95"/>
      <c r="C67" s="42"/>
      <c r="D67" s="253" t="str">
        <f>$D$13</f>
        <v>Bauherr 1</v>
      </c>
      <c r="E67" s="254"/>
      <c r="F67" s="253" t="str">
        <f>$F$13</f>
        <v>Bauherr 2</v>
      </c>
      <c r="G67" s="254"/>
      <c r="H67" s="253" t="str">
        <f>$H$13</f>
        <v>Bauherr 3</v>
      </c>
      <c r="I67" s="254"/>
      <c r="J67" s="216" t="str">
        <f>$J$13</f>
        <v>Bauherr 4</v>
      </c>
      <c r="K67" s="217"/>
      <c r="L67" s="216" t="str">
        <f>$L$13</f>
        <v>Bauherr 5</v>
      </c>
      <c r="M67" s="217"/>
      <c r="N67" s="216" t="str">
        <f>$N$13</f>
        <v>Bauherr 6</v>
      </c>
      <c r="O67" s="217"/>
      <c r="P67" s="216" t="str">
        <f>$P$13</f>
        <v>Bauherr 7</v>
      </c>
      <c r="Q67" s="217"/>
      <c r="R67" s="216" t="str">
        <f>$R$13</f>
        <v>Bauherr 8</v>
      </c>
      <c r="S67" s="217"/>
      <c r="T67" s="216" t="str">
        <f>$T$13</f>
        <v>Bauherr 9</v>
      </c>
      <c r="U67" s="217"/>
      <c r="V67" s="216" t="str">
        <f>$V$13</f>
        <v>Bauherr 10</v>
      </c>
      <c r="W67" s="217"/>
      <c r="X67" s="216" t="str">
        <f>$X$13</f>
        <v>Bauherr 11</v>
      </c>
      <c r="Y67" s="217"/>
      <c r="Z67" s="101" t="s">
        <v>48</v>
      </c>
      <c r="AA67" s="101"/>
      <c r="AB67" s="101" t="s">
        <v>49</v>
      </c>
      <c r="AC67" s="101"/>
      <c r="AD67" s="101" t="s">
        <v>50</v>
      </c>
      <c r="AE67" s="101"/>
      <c r="AF67" s="101" t="s">
        <v>51</v>
      </c>
      <c r="AG67" s="101"/>
      <c r="AH67" s="101" t="s">
        <v>52</v>
      </c>
      <c r="AI67" s="101"/>
      <c r="AJ67" s="101" t="s">
        <v>53</v>
      </c>
      <c r="AK67" s="101"/>
      <c r="AL67" s="101" t="s">
        <v>54</v>
      </c>
      <c r="AM67" s="101"/>
      <c r="AN67" s="101" t="s">
        <v>120</v>
      </c>
      <c r="AO67" s="101"/>
      <c r="AP67" s="101" t="s">
        <v>121</v>
      </c>
      <c r="AQ67" s="101"/>
      <c r="AR67" s="101" t="s">
        <v>122</v>
      </c>
      <c r="AS67" s="101"/>
      <c r="AT67" s="101" t="s">
        <v>123</v>
      </c>
    </row>
    <row r="68" spans="1:46" s="1" customFormat="1" ht="21.75" customHeight="1" thickBot="1" x14ac:dyDescent="0.3">
      <c r="A68" s="243"/>
      <c r="B68" s="96"/>
      <c r="C68" s="49"/>
      <c r="D68" s="218" t="str">
        <f>IF($D$14&gt;0,$D$14,"")</f>
        <v>IWB</v>
      </c>
      <c r="E68" s="219"/>
      <c r="F68" s="218" t="str">
        <f>IF($F$14&gt;0,$F$14,"")</f>
        <v>TBA</v>
      </c>
      <c r="G68" s="219"/>
      <c r="H68" s="218" t="str">
        <f>IF($H$14&gt;0,$H$14,"")</f>
        <v/>
      </c>
      <c r="I68" s="219"/>
      <c r="J68" s="214" t="str">
        <f>IF($J$14&gt;0,$J$14,"")</f>
        <v/>
      </c>
      <c r="K68" s="215"/>
      <c r="L68" s="214" t="str">
        <f>IF($L$14&gt;0,$L$14,"")</f>
        <v/>
      </c>
      <c r="M68" s="215"/>
      <c r="N68" s="214" t="str">
        <f>IF($N$14&gt;0,$N$14,"")</f>
        <v/>
      </c>
      <c r="O68" s="215"/>
      <c r="P68" s="214" t="str">
        <f>IF($P$14&gt;0,$P$14,"")</f>
        <v/>
      </c>
      <c r="Q68" s="215"/>
      <c r="R68" s="214" t="str">
        <f>IF($R$14&gt;0,$R$14,"")</f>
        <v/>
      </c>
      <c r="S68" s="215"/>
      <c r="T68" s="214" t="str">
        <f>IF($T$14&gt;0,$T$14,"")</f>
        <v/>
      </c>
      <c r="U68" s="215"/>
      <c r="V68" s="214" t="str">
        <f>IF($V$14&gt;0,$V$14,"")</f>
        <v/>
      </c>
      <c r="W68" s="215"/>
      <c r="X68" s="214" t="str">
        <f>IF($X$14&gt;0,$X$14,"")</f>
        <v/>
      </c>
      <c r="Y68" s="215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/>
      <c r="AP68" s="9"/>
      <c r="AQ68" s="9"/>
      <c r="AR68" s="9"/>
      <c r="AS68" s="9"/>
      <c r="AT68" s="9"/>
    </row>
    <row r="69" spans="1:46" ht="42" hidden="1" customHeight="1" x14ac:dyDescent="0.25">
      <c r="A69" s="50" t="s">
        <v>72</v>
      </c>
      <c r="B69" s="104"/>
      <c r="C69" s="51"/>
      <c r="D69" s="11" t="s">
        <v>76</v>
      </c>
      <c r="E69" s="25" t="s">
        <v>32</v>
      </c>
      <c r="F69" s="11" t="s">
        <v>76</v>
      </c>
      <c r="G69" s="25" t="s">
        <v>32</v>
      </c>
      <c r="H69" s="11" t="s">
        <v>76</v>
      </c>
      <c r="I69" s="25" t="s">
        <v>32</v>
      </c>
      <c r="J69" s="11" t="s">
        <v>76</v>
      </c>
      <c r="K69" s="25" t="s">
        <v>32</v>
      </c>
      <c r="L69" s="11" t="s">
        <v>76</v>
      </c>
      <c r="M69" s="25" t="s">
        <v>32</v>
      </c>
      <c r="N69" s="11" t="s">
        <v>76</v>
      </c>
      <c r="O69" s="25" t="s">
        <v>32</v>
      </c>
      <c r="P69" s="11" t="s">
        <v>76</v>
      </c>
      <c r="Q69" s="25" t="s">
        <v>32</v>
      </c>
      <c r="R69" s="11" t="s">
        <v>76</v>
      </c>
      <c r="S69" s="25" t="s">
        <v>32</v>
      </c>
      <c r="T69" s="11" t="s">
        <v>76</v>
      </c>
      <c r="U69" s="25" t="s">
        <v>32</v>
      </c>
      <c r="V69" s="11" t="s">
        <v>76</v>
      </c>
      <c r="W69" s="25" t="s">
        <v>32</v>
      </c>
      <c r="X69" s="11" t="s">
        <v>76</v>
      </c>
      <c r="Y69" s="25" t="s">
        <v>32</v>
      </c>
      <c r="AT69" s="137"/>
    </row>
    <row r="70" spans="1:46" ht="25" hidden="1" customHeight="1" x14ac:dyDescent="0.25">
      <c r="A70" s="262" t="s">
        <v>93</v>
      </c>
      <c r="B70" s="263"/>
      <c r="C70" s="264"/>
      <c r="D70" s="79">
        <v>0</v>
      </c>
      <c r="E70" s="12">
        <f>IF(D70&gt;0,D70*$E64*$E63,0)</f>
        <v>0</v>
      </c>
      <c r="F70" s="79">
        <v>0</v>
      </c>
      <c r="G70" s="12">
        <f>IF(F70&gt;0,F70*$E64*$E63,0)</f>
        <v>0</v>
      </c>
      <c r="H70" s="60"/>
      <c r="I70" s="12">
        <f>IF(H70&gt;0,H70*$E64*$E63,0)</f>
        <v>0</v>
      </c>
      <c r="J70" s="60"/>
      <c r="K70" s="12">
        <f>IF(J70&gt;0,J70*$E64*$E63,0)</f>
        <v>0</v>
      </c>
      <c r="L70" s="60"/>
      <c r="M70" s="12">
        <f>IF(L70&gt;0,L70*$E64*$E63,0)</f>
        <v>0</v>
      </c>
      <c r="N70" s="60"/>
      <c r="O70" s="12">
        <f>IF(N70&gt;0,N70*$E64*$E63,0)</f>
        <v>0</v>
      </c>
      <c r="P70" s="60"/>
      <c r="Q70" s="12">
        <f>IF(P70&gt;0,P70*$E64*$E63,0)</f>
        <v>0</v>
      </c>
      <c r="R70" s="60"/>
      <c r="S70" s="12">
        <f>IF(R70&gt;0,R70*$E64*$E63,0)</f>
        <v>0</v>
      </c>
      <c r="T70" s="60"/>
      <c r="U70" s="12">
        <f>IF(T70&gt;0,T70*$E64*$E63,0)</f>
        <v>0</v>
      </c>
      <c r="V70" s="60"/>
      <c r="W70" s="12">
        <f>IF(V70&gt;0,V70*$E64*$E63,0)</f>
        <v>0</v>
      </c>
      <c r="X70" s="60"/>
      <c r="Y70" s="12">
        <f>IF(X70&gt;0,X70*$E64*$E63,0)</f>
        <v>0</v>
      </c>
      <c r="AT70" s="137"/>
    </row>
    <row r="71" spans="1:46" s="1" customFormat="1" ht="25" hidden="1" customHeight="1" thickBot="1" x14ac:dyDescent="0.3">
      <c r="A71" s="35" t="s">
        <v>11</v>
      </c>
      <c r="B71" s="99"/>
      <c r="C71" s="135">
        <f>SUM(D71:Y71)</f>
        <v>0</v>
      </c>
      <c r="D71" s="8"/>
      <c r="E71" s="14">
        <f>SUM(E70:E70)</f>
        <v>0</v>
      </c>
      <c r="F71" s="8"/>
      <c r="G71" s="14">
        <f>SUM(G70:G70)</f>
        <v>0</v>
      </c>
      <c r="H71" s="8"/>
      <c r="I71" s="14">
        <f>SUM(I70:I70)</f>
        <v>0</v>
      </c>
      <c r="J71" s="8"/>
      <c r="K71" s="14">
        <f>SUM(K70:K70)</f>
        <v>0</v>
      </c>
      <c r="L71" s="8"/>
      <c r="M71" s="14">
        <f>SUM(M70:M70)</f>
        <v>0</v>
      </c>
      <c r="N71" s="8"/>
      <c r="O71" s="14">
        <f>SUM(O70:O70)</f>
        <v>0</v>
      </c>
      <c r="P71" s="8"/>
      <c r="Q71" s="14">
        <f>SUM(Q70:Q70)</f>
        <v>0</v>
      </c>
      <c r="R71" s="8"/>
      <c r="S71" s="14">
        <f>SUM(S70:S70)</f>
        <v>0</v>
      </c>
      <c r="T71" s="8"/>
      <c r="U71" s="14">
        <f>SUM(U70:U70)</f>
        <v>0</v>
      </c>
      <c r="V71" s="8"/>
      <c r="W71" s="14">
        <f>SUM(W70:W70)</f>
        <v>0</v>
      </c>
      <c r="X71" s="8"/>
      <c r="Y71" s="14">
        <f>SUM(Y70:Y70)</f>
        <v>0</v>
      </c>
      <c r="Z71" s="118">
        <f>E71</f>
        <v>0</v>
      </c>
      <c r="AA71" s="9"/>
      <c r="AB71" s="118">
        <f>G71</f>
        <v>0</v>
      </c>
      <c r="AC71" s="9"/>
      <c r="AD71" s="118">
        <f>I71</f>
        <v>0</v>
      </c>
      <c r="AE71" s="9"/>
      <c r="AF71" s="118">
        <f>K71</f>
        <v>0</v>
      </c>
      <c r="AG71" s="9"/>
      <c r="AH71" s="118">
        <f>M71</f>
        <v>0</v>
      </c>
      <c r="AI71" s="9"/>
      <c r="AJ71" s="118">
        <f>O71</f>
        <v>0</v>
      </c>
      <c r="AK71" s="9"/>
      <c r="AL71" s="118">
        <f>Q71</f>
        <v>0</v>
      </c>
      <c r="AM71" s="9"/>
      <c r="AN71" s="118">
        <f>S71</f>
        <v>0</v>
      </c>
      <c r="AO71" s="9"/>
      <c r="AP71" s="118">
        <f>U71</f>
        <v>0</v>
      </c>
      <c r="AQ71" s="9"/>
      <c r="AR71" s="118">
        <f>W71</f>
        <v>0</v>
      </c>
      <c r="AS71" s="9"/>
      <c r="AT71" s="118">
        <f>Y71</f>
        <v>0</v>
      </c>
    </row>
    <row r="72" spans="1:46" ht="42" hidden="1" customHeight="1" x14ac:dyDescent="0.25">
      <c r="A72" s="256" t="s">
        <v>73</v>
      </c>
      <c r="B72" s="257"/>
      <c r="C72" s="258"/>
      <c r="D72" s="26" t="s">
        <v>77</v>
      </c>
      <c r="E72" s="25" t="s">
        <v>32</v>
      </c>
      <c r="F72" s="26" t="s">
        <v>77</v>
      </c>
      <c r="G72" s="25" t="s">
        <v>32</v>
      </c>
      <c r="H72" s="26" t="s">
        <v>77</v>
      </c>
      <c r="I72" s="25" t="s">
        <v>32</v>
      </c>
      <c r="J72" s="26" t="s">
        <v>77</v>
      </c>
      <c r="K72" s="25" t="s">
        <v>32</v>
      </c>
      <c r="L72" s="26" t="s">
        <v>77</v>
      </c>
      <c r="M72" s="25" t="s">
        <v>32</v>
      </c>
      <c r="N72" s="26" t="s">
        <v>77</v>
      </c>
      <c r="O72" s="25" t="s">
        <v>32</v>
      </c>
      <c r="P72" s="26" t="s">
        <v>77</v>
      </c>
      <c r="Q72" s="25" t="s">
        <v>32</v>
      </c>
      <c r="R72" s="26" t="s">
        <v>77</v>
      </c>
      <c r="S72" s="25" t="s">
        <v>32</v>
      </c>
      <c r="T72" s="26" t="s">
        <v>77</v>
      </c>
      <c r="U72" s="25" t="s">
        <v>32</v>
      </c>
      <c r="V72" s="26" t="s">
        <v>77</v>
      </c>
      <c r="W72" s="25" t="s">
        <v>32</v>
      </c>
      <c r="X72" s="26" t="s">
        <v>77</v>
      </c>
      <c r="Y72" s="25" t="s">
        <v>32</v>
      </c>
      <c r="AT72" s="137"/>
    </row>
    <row r="73" spans="1:46" ht="25" customHeight="1" x14ac:dyDescent="0.25">
      <c r="A73" s="262" t="s">
        <v>93</v>
      </c>
      <c r="B73" s="263"/>
      <c r="C73" s="264"/>
      <c r="D73" s="79">
        <v>800</v>
      </c>
      <c r="E73" s="53">
        <f>IF(D73&gt;0,D73*$E$64*$E$63,0)</f>
        <v>0</v>
      </c>
      <c r="F73" s="79">
        <v>200</v>
      </c>
      <c r="G73" s="53">
        <f>IF(F73&gt;0,F73*$E$64*$E$63,0)</f>
        <v>0</v>
      </c>
      <c r="H73" s="79"/>
      <c r="I73" s="53">
        <f>IF(H73&gt;0,H73*$E$64*$E$63,0)</f>
        <v>0</v>
      </c>
      <c r="J73" s="79"/>
      <c r="K73" s="53">
        <f>IF(J73&gt;0,J73*$E$64*$E$63,0)</f>
        <v>0</v>
      </c>
      <c r="L73" s="79"/>
      <c r="M73" s="53">
        <f>IF(L73&gt;0,L73*$E$64*$E$63,0)</f>
        <v>0</v>
      </c>
      <c r="N73" s="79"/>
      <c r="O73" s="53">
        <f>IF(N73&gt;0,N73*$E$64*$E$63,0)</f>
        <v>0</v>
      </c>
      <c r="P73" s="79"/>
      <c r="Q73" s="53">
        <f>IF(P73&gt;0,P73*$E$64*$E$63,0)</f>
        <v>0</v>
      </c>
      <c r="R73" s="79"/>
      <c r="S73" s="53">
        <f>IF(R73&gt;0,R73*$E$64*$E$63,0)</f>
        <v>0</v>
      </c>
      <c r="T73" s="79"/>
      <c r="U73" s="53">
        <f>IF(T73&gt;0,T73*$E$64*$E$63,0)</f>
        <v>0</v>
      </c>
      <c r="V73" s="79"/>
      <c r="W73" s="53">
        <f>IF(V73&gt;0,V73*$E$64*$E$63,0)</f>
        <v>0</v>
      </c>
      <c r="X73" s="79"/>
      <c r="Y73" s="53">
        <f>IF(X73&gt;0,X73*$E$64*$E$63,0)</f>
        <v>0</v>
      </c>
      <c r="AT73" s="137"/>
    </row>
    <row r="74" spans="1:46" ht="25" hidden="1" customHeight="1" x14ac:dyDescent="0.25">
      <c r="A74" s="259" t="s">
        <v>107</v>
      </c>
      <c r="B74" s="260"/>
      <c r="C74" s="261"/>
      <c r="D74" s="80"/>
      <c r="E74" s="53">
        <f>IF(D74&gt;0,D74*$E$64*$E$63,0)</f>
        <v>0</v>
      </c>
      <c r="F74" s="80"/>
      <c r="G74" s="53">
        <f>IF(F74&gt;0,F74*$E$64*$E$63,0)</f>
        <v>0</v>
      </c>
      <c r="H74" s="80"/>
      <c r="I74" s="53">
        <f>IF(H74&gt;0,H74*$E$64*$E$63,0)</f>
        <v>0</v>
      </c>
      <c r="J74" s="80"/>
      <c r="K74" s="53">
        <f>IF(J74&gt;0,J74*$E$64*$E$63,0)</f>
        <v>0</v>
      </c>
      <c r="L74" s="80"/>
      <c r="M74" s="53">
        <f>IF(L74&gt;0,L74*$E$64*$E$63,0)</f>
        <v>0</v>
      </c>
      <c r="N74" s="80"/>
      <c r="O74" s="53">
        <f>IF(N74&gt;0,N74*$E$64*$E$63,0)</f>
        <v>0</v>
      </c>
      <c r="P74" s="80"/>
      <c r="Q74" s="53">
        <f>IF(P74&gt;0,P74*$E$64*$E$63,0)</f>
        <v>0</v>
      </c>
      <c r="R74" s="80"/>
      <c r="S74" s="53">
        <f>IF(R74&gt;0,R74*$E$64*$E$63,0)</f>
        <v>0</v>
      </c>
      <c r="T74" s="80"/>
      <c r="U74" s="53">
        <f>IF(T74&gt;0,T74*$E$64*$E$63,0)</f>
        <v>0</v>
      </c>
      <c r="V74" s="80"/>
      <c r="W74" s="53">
        <f>IF(V74&gt;0,V74*$E$64*$E$63,0)</f>
        <v>0</v>
      </c>
      <c r="X74" s="80"/>
      <c r="Y74" s="53">
        <f>IF(X74&gt;0,X74*$E$64*$E$63,0)</f>
        <v>0</v>
      </c>
      <c r="AT74" s="137"/>
    </row>
    <row r="75" spans="1:46" s="1" customFormat="1" ht="25" customHeight="1" thickBot="1" x14ac:dyDescent="0.3">
      <c r="A75" s="246" t="s">
        <v>74</v>
      </c>
      <c r="B75" s="247"/>
      <c r="C75" s="135">
        <f>SUM(D75:Y75)</f>
        <v>0</v>
      </c>
      <c r="D75" s="8"/>
      <c r="E75" s="14">
        <f>SUM(E73:E74)</f>
        <v>0</v>
      </c>
      <c r="F75" s="8"/>
      <c r="G75" s="14">
        <f>SUM(G73:G74)</f>
        <v>0</v>
      </c>
      <c r="H75" s="8"/>
      <c r="I75" s="14">
        <f>SUM(I73:I74)</f>
        <v>0</v>
      </c>
      <c r="J75" s="8"/>
      <c r="K75" s="14">
        <f>SUM(K73:K74)</f>
        <v>0</v>
      </c>
      <c r="L75" s="8"/>
      <c r="M75" s="14">
        <f>SUM(M73:M74)</f>
        <v>0</v>
      </c>
      <c r="N75" s="8"/>
      <c r="O75" s="14">
        <f>SUM(O73:O74)</f>
        <v>0</v>
      </c>
      <c r="P75" s="8"/>
      <c r="Q75" s="14">
        <f>SUM(Q73:Q74)</f>
        <v>0</v>
      </c>
      <c r="R75" s="8"/>
      <c r="S75" s="14">
        <f>SUM(S73:S74)</f>
        <v>0</v>
      </c>
      <c r="T75" s="8"/>
      <c r="U75" s="14">
        <f>SUM(U73:U74)</f>
        <v>0</v>
      </c>
      <c r="V75" s="8"/>
      <c r="W75" s="14">
        <f>SUM(W73:W74)</f>
        <v>0</v>
      </c>
      <c r="X75" s="8"/>
      <c r="Y75" s="14">
        <f>SUM(Y73:Y74)</f>
        <v>0</v>
      </c>
      <c r="Z75" s="118">
        <f>E75</f>
        <v>0</v>
      </c>
      <c r="AA75" s="9"/>
      <c r="AB75" s="118">
        <f>G75</f>
        <v>0</v>
      </c>
      <c r="AC75" s="9"/>
      <c r="AD75" s="118">
        <f>I75</f>
        <v>0</v>
      </c>
      <c r="AE75" s="9"/>
      <c r="AF75" s="118">
        <f>K75</f>
        <v>0</v>
      </c>
      <c r="AG75" s="9"/>
      <c r="AH75" s="118">
        <f>M75</f>
        <v>0</v>
      </c>
      <c r="AI75" s="9"/>
      <c r="AJ75" s="118">
        <f>O75</f>
        <v>0</v>
      </c>
      <c r="AK75" s="9"/>
      <c r="AL75" s="118">
        <f>Q75</f>
        <v>0</v>
      </c>
      <c r="AM75" s="9"/>
      <c r="AN75" s="118">
        <f>S75</f>
        <v>0</v>
      </c>
      <c r="AO75" s="9"/>
      <c r="AP75" s="118">
        <f>U75</f>
        <v>0</v>
      </c>
      <c r="AQ75" s="9"/>
      <c r="AR75" s="118">
        <f>W75</f>
        <v>0</v>
      </c>
      <c r="AS75" s="9"/>
      <c r="AT75" s="118">
        <f>Y75</f>
        <v>0</v>
      </c>
    </row>
    <row r="76" spans="1:46" s="1" customFormat="1" ht="42" customHeight="1" thickBot="1" x14ac:dyDescent="0.3">
      <c r="A76" s="205" t="s">
        <v>40</v>
      </c>
      <c r="B76" s="206"/>
      <c r="C76" s="136">
        <f>SUM(D76:Y76)</f>
        <v>0</v>
      </c>
      <c r="D76" s="113"/>
      <c r="E76" s="117">
        <f>Z76</f>
        <v>0</v>
      </c>
      <c r="F76" s="113"/>
      <c r="G76" s="117">
        <f>AB76</f>
        <v>0</v>
      </c>
      <c r="H76" s="113"/>
      <c r="I76" s="117">
        <f>AD76</f>
        <v>0</v>
      </c>
      <c r="J76" s="113"/>
      <c r="K76" s="117">
        <f>AF76</f>
        <v>0</v>
      </c>
      <c r="L76" s="113"/>
      <c r="M76" s="117">
        <f>AH76</f>
        <v>0</v>
      </c>
      <c r="N76" s="113"/>
      <c r="O76" s="117">
        <f>AJ76</f>
        <v>0</v>
      </c>
      <c r="P76" s="113"/>
      <c r="Q76" s="117">
        <f>AL76</f>
        <v>0</v>
      </c>
      <c r="R76" s="113"/>
      <c r="S76" s="117">
        <f>AN76</f>
        <v>0</v>
      </c>
      <c r="T76" s="113"/>
      <c r="U76" s="117">
        <f>AP76</f>
        <v>0</v>
      </c>
      <c r="V76" s="113"/>
      <c r="W76" s="117">
        <f>AR76</f>
        <v>0</v>
      </c>
      <c r="X76" s="15"/>
      <c r="Y76" s="16">
        <f>AT76</f>
        <v>0</v>
      </c>
      <c r="Z76" s="118">
        <f>SUM(Z69:Z75)</f>
        <v>0</v>
      </c>
      <c r="AA76" s="9"/>
      <c r="AB76" s="118">
        <f>SUM(AB69:AB75)</f>
        <v>0</v>
      </c>
      <c r="AC76" s="9"/>
      <c r="AD76" s="118">
        <f>SUM(AD69:AD75)</f>
        <v>0</v>
      </c>
      <c r="AE76" s="9"/>
      <c r="AF76" s="118">
        <f>SUM(AF69:AF75)</f>
        <v>0</v>
      </c>
      <c r="AG76" s="9"/>
      <c r="AH76" s="118">
        <f>SUM(AH69:AH75)</f>
        <v>0</v>
      </c>
      <c r="AI76" s="9"/>
      <c r="AJ76" s="118">
        <f>SUM(AJ69:AJ75)</f>
        <v>0</v>
      </c>
      <c r="AK76" s="9"/>
      <c r="AL76" s="118">
        <f>SUM(AL69:AL75)</f>
        <v>0</v>
      </c>
      <c r="AM76" s="9"/>
      <c r="AN76" s="118">
        <f>SUM(AN69:AN75)</f>
        <v>0</v>
      </c>
      <c r="AO76" s="9"/>
      <c r="AP76" s="118">
        <f>SUM(AP69:AP75)</f>
        <v>0</v>
      </c>
      <c r="AQ76" s="9"/>
      <c r="AR76" s="118">
        <f>SUM(AR69:AR75)</f>
        <v>0</v>
      </c>
      <c r="AS76" s="9"/>
      <c r="AT76" s="118">
        <f>SUM(AT69:AT75)</f>
        <v>0</v>
      </c>
    </row>
    <row r="77" spans="1:46" ht="42" customHeight="1" thickBot="1" x14ac:dyDescent="0.3">
      <c r="A77" s="205" t="s">
        <v>41</v>
      </c>
      <c r="B77" s="206"/>
      <c r="C77" s="207"/>
      <c r="D77" s="265">
        <f>SUM(D76:Y76)</f>
        <v>0</v>
      </c>
      <c r="E77" s="266"/>
      <c r="F77" s="266"/>
      <c r="G77" s="266"/>
      <c r="H77" s="266"/>
      <c r="I77" s="266"/>
      <c r="J77" s="266"/>
      <c r="K77" s="266"/>
      <c r="L77" s="266"/>
      <c r="M77" s="266"/>
      <c r="N77" s="266"/>
      <c r="O77" s="266"/>
      <c r="P77" s="266"/>
      <c r="Q77" s="266"/>
      <c r="R77" s="266"/>
      <c r="S77" s="266"/>
      <c r="T77" s="266"/>
      <c r="U77" s="266"/>
      <c r="V77" s="266"/>
      <c r="W77" s="266"/>
      <c r="X77" s="266"/>
      <c r="Y77" s="267"/>
      <c r="Z77" s="138"/>
      <c r="AA77" s="138"/>
      <c r="AB77" s="138"/>
      <c r="AC77" s="138"/>
      <c r="AD77" s="138"/>
      <c r="AE77" s="138"/>
      <c r="AF77" s="138"/>
      <c r="AG77" s="138"/>
      <c r="AH77" s="138"/>
      <c r="AI77" s="138"/>
      <c r="AJ77" s="138"/>
      <c r="AK77" s="138"/>
      <c r="AL77" s="138"/>
      <c r="AM77" s="138"/>
      <c r="AN77" s="138"/>
      <c r="AO77" s="138"/>
      <c r="AP77" s="138"/>
      <c r="AQ77" s="138"/>
      <c r="AR77" s="138"/>
      <c r="AS77" s="138"/>
    </row>
    <row r="79" spans="1:46" ht="25" x14ac:dyDescent="0.25">
      <c r="A79" s="4" t="s">
        <v>2</v>
      </c>
      <c r="B79" s="4"/>
      <c r="C79" s="4"/>
    </row>
    <row r="81" spans="1:48" ht="20" x14ac:dyDescent="0.25">
      <c r="A81" s="85" t="s">
        <v>38</v>
      </c>
      <c r="B81" s="85"/>
    </row>
    <row r="82" spans="1:48" ht="18" x14ac:dyDescent="0.25">
      <c r="A82" s="86" t="s">
        <v>42</v>
      </c>
      <c r="B82" s="86"/>
      <c r="C82" s="5"/>
      <c r="D82" s="1"/>
      <c r="G82" s="59"/>
      <c r="H82" s="84"/>
    </row>
    <row r="83" spans="1:48" ht="12" customHeight="1" x14ac:dyDescent="0.35">
      <c r="A83" s="33"/>
      <c r="B83" s="33"/>
      <c r="C83" s="59" t="s">
        <v>97</v>
      </c>
      <c r="D83" s="213" t="str">
        <f>IF('Grundlagen Honorarermittlung'!C59="","",'Grundlagen Honorarermittlung'!C59)</f>
        <v/>
      </c>
      <c r="E83" s="213"/>
      <c r="G83" s="59"/>
      <c r="H83" s="84"/>
    </row>
    <row r="84" spans="1:48" ht="12" customHeight="1" x14ac:dyDescent="0.25">
      <c r="A84" s="1"/>
      <c r="B84" s="1"/>
      <c r="C84" s="1"/>
    </row>
    <row r="85" spans="1:48" ht="15.5" x14ac:dyDescent="0.25">
      <c r="A85" s="2" t="s">
        <v>86</v>
      </c>
      <c r="C85" s="83" t="s">
        <v>87</v>
      </c>
      <c r="D85" s="82" t="s">
        <v>96</v>
      </c>
      <c r="E85" s="180" t="str">
        <f>IF('Grundlagen Honorarermittlung'!L48&lt;&gt;"Total &lt;&gt; 100%",'Grundlagen Honorarermittlung'!L48,"0")</f>
        <v>0</v>
      </c>
    </row>
    <row r="86" spans="1:48" ht="15.5" x14ac:dyDescent="0.25">
      <c r="A86" s="2" t="s">
        <v>37</v>
      </c>
      <c r="C86" s="83" t="s">
        <v>57</v>
      </c>
      <c r="D86" s="82" t="s">
        <v>27</v>
      </c>
      <c r="E86" s="181">
        <v>1</v>
      </c>
    </row>
    <row r="87" spans="1:48" ht="15.5" x14ac:dyDescent="0.25">
      <c r="A87" s="174" t="s">
        <v>148</v>
      </c>
      <c r="C87" s="176" t="s">
        <v>149</v>
      </c>
      <c r="D87" s="175" t="s">
        <v>96</v>
      </c>
      <c r="E87" s="180">
        <f>E86*E85</f>
        <v>0</v>
      </c>
    </row>
    <row r="88" spans="1:48" ht="13" thickBot="1" x14ac:dyDescent="0.3"/>
    <row r="89" spans="1:48" s="3" customFormat="1" ht="21.75" customHeight="1" x14ac:dyDescent="0.25">
      <c r="A89" s="242" t="s">
        <v>20</v>
      </c>
      <c r="B89" s="95"/>
      <c r="C89" s="42"/>
      <c r="D89" s="253" t="str">
        <f>$D$13</f>
        <v>Bauherr 1</v>
      </c>
      <c r="E89" s="254"/>
      <c r="F89" s="253" t="str">
        <f>$F$13</f>
        <v>Bauherr 2</v>
      </c>
      <c r="G89" s="254"/>
      <c r="H89" s="253" t="str">
        <f>$H$13</f>
        <v>Bauherr 3</v>
      </c>
      <c r="I89" s="254"/>
      <c r="J89" s="216" t="str">
        <f>$J$13</f>
        <v>Bauherr 4</v>
      </c>
      <c r="K89" s="217"/>
      <c r="L89" s="216" t="str">
        <f>$L$13</f>
        <v>Bauherr 5</v>
      </c>
      <c r="M89" s="217"/>
      <c r="N89" s="216" t="str">
        <f>$N$13</f>
        <v>Bauherr 6</v>
      </c>
      <c r="O89" s="217"/>
      <c r="P89" s="216" t="str">
        <f>$P$13</f>
        <v>Bauherr 7</v>
      </c>
      <c r="Q89" s="217"/>
      <c r="R89" s="216" t="str">
        <f>$R$13</f>
        <v>Bauherr 8</v>
      </c>
      <c r="S89" s="217"/>
      <c r="T89" s="216" t="str">
        <f>$T$13</f>
        <v>Bauherr 9</v>
      </c>
      <c r="U89" s="217"/>
      <c r="V89" s="216" t="str">
        <f>$V$13</f>
        <v>Bauherr 10</v>
      </c>
      <c r="W89" s="217"/>
      <c r="X89" s="216" t="str">
        <f>$X$13</f>
        <v>Bauherr 11</v>
      </c>
      <c r="Y89" s="217"/>
      <c r="Z89" s="101" t="s">
        <v>48</v>
      </c>
      <c r="AA89" s="101"/>
      <c r="AB89" s="101" t="s">
        <v>49</v>
      </c>
      <c r="AC89" s="101"/>
      <c r="AD89" s="101" t="s">
        <v>50</v>
      </c>
      <c r="AE89" s="101"/>
      <c r="AF89" s="101" t="s">
        <v>51</v>
      </c>
      <c r="AG89" s="101"/>
      <c r="AH89" s="101" t="s">
        <v>52</v>
      </c>
      <c r="AI89" s="101"/>
      <c r="AJ89" s="101" t="s">
        <v>53</v>
      </c>
      <c r="AK89" s="101"/>
      <c r="AL89" s="101" t="s">
        <v>54</v>
      </c>
      <c r="AM89" s="101"/>
      <c r="AN89" s="101" t="s">
        <v>120</v>
      </c>
      <c r="AO89" s="101"/>
      <c r="AP89" s="101" t="s">
        <v>121</v>
      </c>
      <c r="AQ89" s="101"/>
      <c r="AR89" s="101" t="s">
        <v>122</v>
      </c>
      <c r="AS89" s="101"/>
      <c r="AT89" s="101" t="s">
        <v>123</v>
      </c>
      <c r="AU89" s="101"/>
      <c r="AV89" s="101"/>
    </row>
    <row r="90" spans="1:48" s="1" customFormat="1" ht="21.75" customHeight="1" thickBot="1" x14ac:dyDescent="0.3">
      <c r="A90" s="243"/>
      <c r="B90" s="96"/>
      <c r="C90" s="49"/>
      <c r="D90" s="218" t="str">
        <f>IF($D$14&gt;0,$D$14,"")</f>
        <v>IWB</v>
      </c>
      <c r="E90" s="219"/>
      <c r="F90" s="218" t="str">
        <f>IF($F$14&gt;0,$F$14,"")</f>
        <v>TBA</v>
      </c>
      <c r="G90" s="219"/>
      <c r="H90" s="218" t="str">
        <f>IF($H$14&gt;0,$H$14,"")</f>
        <v/>
      </c>
      <c r="I90" s="219"/>
      <c r="J90" s="214" t="str">
        <f>IF($J$14&gt;0,$J$14,"")</f>
        <v/>
      </c>
      <c r="K90" s="215"/>
      <c r="L90" s="214" t="str">
        <f>IF($L$14&gt;0,$L$14,"")</f>
        <v/>
      </c>
      <c r="M90" s="215"/>
      <c r="N90" s="214" t="str">
        <f>IF($N$14&gt;0,$N$14,"")</f>
        <v/>
      </c>
      <c r="O90" s="215"/>
      <c r="P90" s="214" t="str">
        <f>IF($P$14&gt;0,$P$14,"")</f>
        <v/>
      </c>
      <c r="Q90" s="215"/>
      <c r="R90" s="214" t="str">
        <f>IF($R$14&gt;0,$R$14,"")</f>
        <v/>
      </c>
      <c r="S90" s="215"/>
      <c r="T90" s="214" t="str">
        <f>IF($T$14&gt;0,$T$14,"")</f>
        <v/>
      </c>
      <c r="U90" s="215"/>
      <c r="V90" s="214" t="str">
        <f>IF($V$14&gt;0,$V$14,"")</f>
        <v/>
      </c>
      <c r="W90" s="215"/>
      <c r="X90" s="214" t="str">
        <f>IF($X$14&gt;0,$X$14,"")</f>
        <v/>
      </c>
      <c r="Y90" s="215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/>
      <c r="AP90" s="9"/>
      <c r="AQ90" s="9"/>
      <c r="AR90" s="9"/>
      <c r="AS90" s="9"/>
      <c r="AT90" s="9"/>
      <c r="AU90" s="9"/>
      <c r="AV90" s="9"/>
    </row>
    <row r="91" spans="1:48" s="1" customFormat="1" ht="28.5" hidden="1" customHeight="1" thickBot="1" x14ac:dyDescent="0.3">
      <c r="A91" s="277" t="s">
        <v>124</v>
      </c>
      <c r="B91" s="278"/>
      <c r="C91" s="112">
        <f>SUM(D91:Y91)</f>
        <v>0</v>
      </c>
      <c r="D91" s="222"/>
      <c r="E91" s="223"/>
      <c r="F91" s="222"/>
      <c r="G91" s="223"/>
      <c r="H91" s="222"/>
      <c r="I91" s="223"/>
      <c r="J91" s="222"/>
      <c r="K91" s="223"/>
      <c r="L91" s="222"/>
      <c r="M91" s="223"/>
      <c r="N91" s="222"/>
      <c r="O91" s="223"/>
      <c r="P91" s="222"/>
      <c r="Q91" s="223"/>
      <c r="R91" s="222"/>
      <c r="S91" s="223"/>
      <c r="T91" s="222"/>
      <c r="U91" s="223"/>
      <c r="V91" s="222"/>
      <c r="W91" s="223"/>
      <c r="X91" s="222"/>
      <c r="Y91" s="223"/>
      <c r="Z91" s="9"/>
      <c r="AA91" s="9"/>
      <c r="AB91" s="9"/>
      <c r="AC91" s="9"/>
      <c r="AD91" s="9"/>
      <c r="AE91" s="9"/>
      <c r="AF91" s="9"/>
      <c r="AG91" s="9"/>
      <c r="AH91" s="9"/>
      <c r="AI91" s="9"/>
      <c r="AJ91" s="9"/>
      <c r="AK91" s="9"/>
      <c r="AL91" s="9"/>
      <c r="AM91" s="9"/>
      <c r="AN91" s="9"/>
      <c r="AO91" s="9"/>
      <c r="AP91" s="9"/>
      <c r="AQ91" s="9"/>
      <c r="AR91" s="9"/>
      <c r="AS91" s="9"/>
      <c r="AT91" s="9"/>
      <c r="AU91" s="9"/>
      <c r="AV91" s="9"/>
    </row>
    <row r="92" spans="1:48" ht="35.25" hidden="1" customHeight="1" x14ac:dyDescent="0.25">
      <c r="A92" s="108" t="s">
        <v>72</v>
      </c>
      <c r="B92" s="104"/>
      <c r="C92" s="143" t="s">
        <v>99</v>
      </c>
      <c r="D92" s="11" t="s">
        <v>76</v>
      </c>
      <c r="E92" s="25" t="s">
        <v>32</v>
      </c>
      <c r="F92" s="11" t="s">
        <v>76</v>
      </c>
      <c r="G92" s="25" t="s">
        <v>32</v>
      </c>
      <c r="H92" s="11" t="s">
        <v>76</v>
      </c>
      <c r="I92" s="25" t="s">
        <v>32</v>
      </c>
      <c r="J92" s="11" t="s">
        <v>76</v>
      </c>
      <c r="K92" s="25" t="s">
        <v>32</v>
      </c>
      <c r="L92" s="11" t="s">
        <v>76</v>
      </c>
      <c r="M92" s="25" t="s">
        <v>32</v>
      </c>
      <c r="N92" s="11" t="s">
        <v>76</v>
      </c>
      <c r="O92" s="25" t="s">
        <v>32</v>
      </c>
      <c r="P92" s="11" t="s">
        <v>76</v>
      </c>
      <c r="Q92" s="25" t="s">
        <v>32</v>
      </c>
      <c r="R92" s="11" t="s">
        <v>76</v>
      </c>
      <c r="S92" s="25" t="s">
        <v>32</v>
      </c>
      <c r="T92" s="11" t="s">
        <v>76</v>
      </c>
      <c r="U92" s="25" t="s">
        <v>32</v>
      </c>
      <c r="V92" s="11" t="s">
        <v>76</v>
      </c>
      <c r="W92" s="25" t="s">
        <v>32</v>
      </c>
      <c r="X92" s="11" t="s">
        <v>76</v>
      </c>
      <c r="Y92" s="25" t="s">
        <v>32</v>
      </c>
      <c r="AT92" s="137"/>
      <c r="AU92" s="137"/>
      <c r="AV92" s="137"/>
    </row>
    <row r="93" spans="1:48" ht="25" hidden="1" customHeight="1" x14ac:dyDescent="0.25">
      <c r="A93" s="279" t="s">
        <v>93</v>
      </c>
      <c r="B93" s="280"/>
      <c r="C93" s="280"/>
      <c r="D93" s="119"/>
      <c r="E93" s="12"/>
      <c r="F93" s="119"/>
      <c r="G93" s="12"/>
      <c r="H93" s="119"/>
      <c r="I93" s="12"/>
      <c r="J93" s="119"/>
      <c r="K93" s="12"/>
      <c r="L93" s="119"/>
      <c r="M93" s="12"/>
      <c r="N93" s="119"/>
      <c r="O93" s="12"/>
      <c r="P93" s="119"/>
      <c r="Q93" s="12"/>
      <c r="R93" s="119"/>
      <c r="S93" s="12"/>
      <c r="T93" s="119"/>
      <c r="U93" s="12"/>
      <c r="V93" s="119"/>
      <c r="W93" s="12"/>
      <c r="X93" s="119"/>
      <c r="Y93" s="12"/>
      <c r="AT93" s="137"/>
      <c r="AU93" s="137"/>
      <c r="AV93" s="137"/>
    </row>
    <row r="94" spans="1:48" ht="25" hidden="1" customHeight="1" x14ac:dyDescent="0.25">
      <c r="A94" s="114" t="s">
        <v>100</v>
      </c>
      <c r="B94" s="106" t="s">
        <v>101</v>
      </c>
      <c r="C94" s="142"/>
      <c r="D94" s="146"/>
      <c r="E94" s="125"/>
      <c r="F94" s="79"/>
      <c r="G94" s="125"/>
      <c r="H94" s="79"/>
      <c r="I94" s="125"/>
      <c r="J94" s="141"/>
      <c r="K94" s="125"/>
      <c r="L94" s="141"/>
      <c r="M94" s="125"/>
      <c r="N94" s="141"/>
      <c r="O94" s="125"/>
      <c r="P94" s="141"/>
      <c r="Q94" s="125"/>
      <c r="R94" s="141"/>
      <c r="S94" s="125"/>
      <c r="T94" s="141"/>
      <c r="U94" s="125"/>
      <c r="V94" s="141"/>
      <c r="W94" s="125"/>
      <c r="X94" s="141"/>
      <c r="Y94" s="125"/>
      <c r="AT94" s="137"/>
      <c r="AU94" s="137"/>
      <c r="AV94" s="137"/>
    </row>
    <row r="95" spans="1:48" ht="25" hidden="1" customHeight="1" x14ac:dyDescent="0.25">
      <c r="A95" s="114" t="s">
        <v>125</v>
      </c>
      <c r="B95" s="106"/>
      <c r="C95" s="147">
        <f>D95+F95+H95+J95+L95+N95+P95+R95+T95+V95+X95</f>
        <v>0</v>
      </c>
      <c r="D95" s="145"/>
      <c r="E95" s="125"/>
      <c r="F95" s="145"/>
      <c r="G95" s="125"/>
      <c r="H95" s="145"/>
      <c r="I95" s="125"/>
      <c r="J95" s="145"/>
      <c r="K95" s="125"/>
      <c r="L95" s="145"/>
      <c r="M95" s="125"/>
      <c r="N95" s="145"/>
      <c r="O95" s="125"/>
      <c r="P95" s="145"/>
      <c r="Q95" s="125"/>
      <c r="R95" s="145"/>
      <c r="S95" s="125"/>
      <c r="T95" s="145"/>
      <c r="U95" s="125"/>
      <c r="V95" s="145"/>
      <c r="W95" s="125"/>
      <c r="X95" s="145"/>
      <c r="Y95" s="125"/>
      <c r="AT95" s="137"/>
      <c r="AU95" s="137"/>
      <c r="AV95" s="137"/>
    </row>
    <row r="96" spans="1:48" ht="19.5" hidden="1" customHeight="1" x14ac:dyDescent="0.25">
      <c r="A96" s="94" t="s">
        <v>98</v>
      </c>
      <c r="B96" s="110">
        <v>0.2</v>
      </c>
      <c r="C96" s="144">
        <f>ROUND(C94*B96,0)</f>
        <v>0</v>
      </c>
      <c r="D96" s="148">
        <f>ROUND($C$96*D$91,0)</f>
        <v>0</v>
      </c>
      <c r="E96" s="149">
        <f>IF($C$94&gt;0,D96*$E85*$E86,0)</f>
        <v>0</v>
      </c>
      <c r="F96" s="148">
        <f>ROUND($C$96*F$91,0)</f>
        <v>0</v>
      </c>
      <c r="G96" s="149">
        <f>IF($C$94&gt;0,F96*$E85*$E86,0)</f>
        <v>0</v>
      </c>
      <c r="H96" s="148">
        <f>ROUND($C$96*H$91,0)</f>
        <v>0</v>
      </c>
      <c r="I96" s="149">
        <f>IF($C$94&gt;0,H96*$E85*$E86,0)</f>
        <v>0</v>
      </c>
      <c r="J96" s="148">
        <f>ROUND($C$96*J$91,0)</f>
        <v>0</v>
      </c>
      <c r="K96" s="149">
        <f>IF($C$94&gt;0,J96*$E85*$E86,0)</f>
        <v>0</v>
      </c>
      <c r="L96" s="148">
        <f>ROUND($C$96*L$91,0)</f>
        <v>0</v>
      </c>
      <c r="M96" s="149">
        <f>IF($C$94&gt;0,L96*$E85*$E86,0)</f>
        <v>0</v>
      </c>
      <c r="N96" s="148">
        <f>ROUND($C$96*N$91,0)</f>
        <v>0</v>
      </c>
      <c r="O96" s="149">
        <f>IF($C$94&gt;0,N96*$E85*$E86,0)</f>
        <v>0</v>
      </c>
      <c r="P96" s="148">
        <f>ROUND($C$96*P$91,0)</f>
        <v>0</v>
      </c>
      <c r="Q96" s="149">
        <f>IF($C$94&gt;0,P96*$E85*$E86,0)</f>
        <v>0</v>
      </c>
      <c r="R96" s="148">
        <f>ROUND($C$96*R$91,0)</f>
        <v>0</v>
      </c>
      <c r="S96" s="149">
        <f>IF($C$94&gt;0,R96*$E85*$E86,0)</f>
        <v>0</v>
      </c>
      <c r="T96" s="148">
        <f>ROUND($C$96*T$91,0)</f>
        <v>0</v>
      </c>
      <c r="U96" s="149">
        <f>IF($C$94&gt;0,T96*$E85*$E86,0)</f>
        <v>0</v>
      </c>
      <c r="V96" s="148">
        <f>ROUND($C$96*V$91,0)</f>
        <v>0</v>
      </c>
      <c r="W96" s="149">
        <f>IF($C$94&gt;0,V96*$E85*$E86,0)</f>
        <v>0</v>
      </c>
      <c r="X96" s="148">
        <f>ROUND($C$96*X$91,0)</f>
        <v>0</v>
      </c>
      <c r="Y96" s="149">
        <f>IF($C$94&gt;0,X96*$E85*$E86,0)</f>
        <v>0</v>
      </c>
      <c r="AT96" s="137"/>
      <c r="AU96" s="137"/>
      <c r="AV96" s="137"/>
    </row>
    <row r="97" spans="1:48" ht="19.5" hidden="1" customHeight="1" x14ac:dyDescent="0.25">
      <c r="A97" s="94" t="s">
        <v>103</v>
      </c>
      <c r="B97" s="111">
        <f>1-B96</f>
        <v>0.8</v>
      </c>
      <c r="C97" s="144">
        <f>ROUND(C94*B97,0)</f>
        <v>0</v>
      </c>
      <c r="D97" s="148">
        <f>ROUND($C$97*D95,0)</f>
        <v>0</v>
      </c>
      <c r="E97" s="150">
        <f>IF($C$94&gt;0,D97*$E85*$E86,0)</f>
        <v>0</v>
      </c>
      <c r="F97" s="148">
        <f>ROUND($C$97*F95,0)</f>
        <v>0</v>
      </c>
      <c r="G97" s="150">
        <f>IF($C$94&gt;0,F97*$E85*$E86,0)</f>
        <v>0</v>
      </c>
      <c r="H97" s="148">
        <f>ROUND($C$97*H95,0)</f>
        <v>0</v>
      </c>
      <c r="I97" s="150">
        <f>IF($C$94&gt;0,H97*$E85*$E86,0)</f>
        <v>0</v>
      </c>
      <c r="J97" s="148">
        <f>ROUND($C$97*J95,0)</f>
        <v>0</v>
      </c>
      <c r="K97" s="150">
        <f>IF($C$94&gt;0,J97*$E85*$E86,0)</f>
        <v>0</v>
      </c>
      <c r="L97" s="148">
        <f>ROUND($C$97*L95,0)</f>
        <v>0</v>
      </c>
      <c r="M97" s="150">
        <f>IF($C$94&gt;0,L97*$E85*$E86,0)</f>
        <v>0</v>
      </c>
      <c r="N97" s="148">
        <f>ROUND($C$97*N95,0)</f>
        <v>0</v>
      </c>
      <c r="O97" s="150">
        <f>IF($C$94&gt;0,N97*$E85*$E86,0)</f>
        <v>0</v>
      </c>
      <c r="P97" s="148">
        <f>ROUND($C$97*P95,0)</f>
        <v>0</v>
      </c>
      <c r="Q97" s="150">
        <f>IF($C$94&gt;0,P97*$E85*$E86,0)</f>
        <v>0</v>
      </c>
      <c r="R97" s="148">
        <f>ROUND($C$97*R95,0)</f>
        <v>0</v>
      </c>
      <c r="S97" s="150">
        <f>IF($C$94&gt;0,R97*$E85*$E86,0)</f>
        <v>0</v>
      </c>
      <c r="T97" s="148">
        <f>ROUND($C$97*T95,0)</f>
        <v>0</v>
      </c>
      <c r="U97" s="150">
        <f>IF($C$94&gt;0,T97*$E85*$E86,0)</f>
        <v>0</v>
      </c>
      <c r="V97" s="148">
        <f>ROUND($C$97*V95,0)</f>
        <v>0</v>
      </c>
      <c r="W97" s="150">
        <f>IF($C$94&gt;0,V97*$E85*$E86,0)</f>
        <v>0</v>
      </c>
      <c r="X97" s="148">
        <f>ROUND($C$97*X95,0)</f>
        <v>0</v>
      </c>
      <c r="Y97" s="150">
        <f>IF($C$94&gt;0,X97*$E85*$E86,0)</f>
        <v>0</v>
      </c>
      <c r="AT97" s="137"/>
      <c r="AU97" s="137"/>
      <c r="AV97" s="137"/>
    </row>
    <row r="98" spans="1:48" s="1" customFormat="1" ht="19.5" hidden="1" customHeight="1" thickBot="1" x14ac:dyDescent="0.3">
      <c r="A98" s="93" t="s">
        <v>11</v>
      </c>
      <c r="B98" s="120" t="s">
        <v>104</v>
      </c>
      <c r="C98" s="154">
        <f>E98+G98+I98+K98+M98+O98+Q98+S98+U98+W98+Y98</f>
        <v>0</v>
      </c>
      <c r="D98" s="8"/>
      <c r="E98" s="14">
        <f>SUM(E96:E97)</f>
        <v>0</v>
      </c>
      <c r="F98" s="8"/>
      <c r="G98" s="14">
        <f>SUM(G96:G97)</f>
        <v>0</v>
      </c>
      <c r="H98" s="8"/>
      <c r="I98" s="14">
        <f>SUM(I96:I97)</f>
        <v>0</v>
      </c>
      <c r="J98" s="8"/>
      <c r="K98" s="14">
        <f>SUM(K96:K97)</f>
        <v>0</v>
      </c>
      <c r="L98" s="8"/>
      <c r="M98" s="14">
        <f>SUM(M96:M97)</f>
        <v>0</v>
      </c>
      <c r="N98" s="8"/>
      <c r="O98" s="14">
        <f>SUM(O96:O97)</f>
        <v>0</v>
      </c>
      <c r="P98" s="8"/>
      <c r="Q98" s="14">
        <f>SUM(Q96:Q97)</f>
        <v>0</v>
      </c>
      <c r="R98" s="8"/>
      <c r="S98" s="14">
        <f>SUM(S96:S97)</f>
        <v>0</v>
      </c>
      <c r="T98" s="8"/>
      <c r="U98" s="14">
        <f>SUM(U96:U97)</f>
        <v>0</v>
      </c>
      <c r="V98" s="8"/>
      <c r="W98" s="14">
        <f>SUM(W96:W97)</f>
        <v>0</v>
      </c>
      <c r="X98" s="8"/>
      <c r="Y98" s="14">
        <f>SUM(Y96:Y97)</f>
        <v>0</v>
      </c>
      <c r="Z98" s="118">
        <f>E98</f>
        <v>0</v>
      </c>
      <c r="AA98" s="9"/>
      <c r="AB98" s="118">
        <f>G98</f>
        <v>0</v>
      </c>
      <c r="AC98" s="9"/>
      <c r="AD98" s="118">
        <f>I98</f>
        <v>0</v>
      </c>
      <c r="AE98" s="9"/>
      <c r="AF98" s="118">
        <f>K98</f>
        <v>0</v>
      </c>
      <c r="AG98" s="9"/>
      <c r="AH98" s="118">
        <f>M98</f>
        <v>0</v>
      </c>
      <c r="AI98" s="9"/>
      <c r="AJ98" s="118">
        <f>O98</f>
        <v>0</v>
      </c>
      <c r="AK98" s="9"/>
      <c r="AL98" s="118">
        <f>Q98</f>
        <v>0</v>
      </c>
      <c r="AM98" s="9"/>
      <c r="AN98" s="118">
        <f>S98</f>
        <v>0</v>
      </c>
      <c r="AO98" s="9"/>
      <c r="AP98" s="118">
        <f>U98</f>
        <v>0</v>
      </c>
      <c r="AQ98" s="9"/>
      <c r="AR98" s="118">
        <f>W98</f>
        <v>0</v>
      </c>
      <c r="AS98" s="9"/>
      <c r="AT98" s="118">
        <f>Y98</f>
        <v>0</v>
      </c>
      <c r="AU98" s="9"/>
      <c r="AV98" s="118"/>
    </row>
    <row r="99" spans="1:48" ht="35.25" customHeight="1" thickBot="1" x14ac:dyDescent="0.3">
      <c r="A99" s="274" t="s">
        <v>73</v>
      </c>
      <c r="B99" s="275"/>
      <c r="C99" s="276"/>
      <c r="D99" s="26" t="s">
        <v>77</v>
      </c>
      <c r="E99" s="25" t="s">
        <v>32</v>
      </c>
      <c r="F99" s="26" t="s">
        <v>77</v>
      </c>
      <c r="G99" s="25" t="s">
        <v>32</v>
      </c>
      <c r="H99" s="26" t="s">
        <v>77</v>
      </c>
      <c r="I99" s="25" t="s">
        <v>32</v>
      </c>
      <c r="J99" s="26" t="s">
        <v>77</v>
      </c>
      <c r="K99" s="25" t="s">
        <v>32</v>
      </c>
      <c r="L99" s="26" t="s">
        <v>77</v>
      </c>
      <c r="M99" s="25" t="s">
        <v>32</v>
      </c>
      <c r="N99" s="26" t="s">
        <v>77</v>
      </c>
      <c r="O99" s="25" t="s">
        <v>32</v>
      </c>
      <c r="P99" s="26" t="s">
        <v>77</v>
      </c>
      <c r="Q99" s="25" t="s">
        <v>32</v>
      </c>
      <c r="R99" s="26" t="s">
        <v>77</v>
      </c>
      <c r="S99" s="25" t="s">
        <v>32</v>
      </c>
      <c r="T99" s="26" t="s">
        <v>77</v>
      </c>
      <c r="U99" s="25" t="s">
        <v>32</v>
      </c>
      <c r="V99" s="26" t="s">
        <v>77</v>
      </c>
      <c r="W99" s="25" t="s">
        <v>32</v>
      </c>
      <c r="X99" s="26" t="s">
        <v>77</v>
      </c>
      <c r="Y99" s="25" t="s">
        <v>32</v>
      </c>
      <c r="AT99" s="137"/>
      <c r="AU99" s="137"/>
      <c r="AV99" s="137"/>
    </row>
    <row r="100" spans="1:48" ht="25" customHeight="1" x14ac:dyDescent="0.25">
      <c r="A100" s="208" t="s">
        <v>93</v>
      </c>
      <c r="B100" s="268"/>
      <c r="C100" s="269"/>
      <c r="D100" s="151"/>
      <c r="E100" s="12"/>
      <c r="F100" s="119"/>
      <c r="G100" s="12"/>
      <c r="H100" s="119"/>
      <c r="I100" s="12"/>
      <c r="J100" s="119"/>
      <c r="K100" s="12"/>
      <c r="L100" s="119"/>
      <c r="M100" s="12"/>
      <c r="N100" s="119"/>
      <c r="O100" s="12"/>
      <c r="P100" s="119"/>
      <c r="Q100" s="12"/>
      <c r="R100" s="119"/>
      <c r="S100" s="12"/>
      <c r="T100" s="119"/>
      <c r="U100" s="12"/>
      <c r="V100" s="119"/>
      <c r="W100" s="12"/>
      <c r="X100" s="119"/>
      <c r="Y100" s="12"/>
      <c r="AT100" s="137"/>
      <c r="AU100" s="137"/>
      <c r="AV100" s="137"/>
    </row>
    <row r="101" spans="1:48" ht="25" customHeight="1" x14ac:dyDescent="0.25">
      <c r="A101" s="114" t="s">
        <v>100</v>
      </c>
      <c r="B101" s="106" t="s">
        <v>101</v>
      </c>
      <c r="C101" s="155">
        <f>D101+F101+H101+J101+L101+N101+P101+R101+T101+V101+X101</f>
        <v>4000</v>
      </c>
      <c r="D101" s="152">
        <v>3000</v>
      </c>
      <c r="E101" s="125"/>
      <c r="F101" s="141">
        <v>1000</v>
      </c>
      <c r="G101" s="115"/>
      <c r="H101" s="141"/>
      <c r="I101" s="115"/>
      <c r="J101" s="141"/>
      <c r="K101" s="115"/>
      <c r="L101" s="141"/>
      <c r="M101" s="115"/>
      <c r="N101" s="141"/>
      <c r="O101" s="115"/>
      <c r="P101" s="141"/>
      <c r="Q101" s="115"/>
      <c r="R101" s="141"/>
      <c r="S101" s="115"/>
      <c r="T101" s="141"/>
      <c r="U101" s="115"/>
      <c r="V101" s="141"/>
      <c r="W101" s="115"/>
      <c r="X101" s="141"/>
      <c r="Y101" s="115"/>
      <c r="AT101" s="137"/>
      <c r="AU101" s="137"/>
      <c r="AV101" s="137"/>
    </row>
    <row r="102" spans="1:48" ht="19.5" customHeight="1" x14ac:dyDescent="0.25">
      <c r="A102" s="94" t="s">
        <v>98</v>
      </c>
      <c r="B102" s="110">
        <v>0.1</v>
      </c>
      <c r="C102" s="139">
        <f>D102+F102+H102+J102+L102+N102+P102+R102+T102+V102+X102</f>
        <v>400</v>
      </c>
      <c r="D102" s="153">
        <f>D101*B102</f>
        <v>300</v>
      </c>
      <c r="E102" s="149">
        <f>IF($C$101&gt;0,D102*$E85*$E86,0)</f>
        <v>0</v>
      </c>
      <c r="F102" s="153">
        <f>F101*B102</f>
        <v>100</v>
      </c>
      <c r="G102" s="149">
        <f>IF($C$101&gt;0,F102*$E85*$E86,0)</f>
        <v>0</v>
      </c>
      <c r="H102" s="153">
        <f>ROUND($C$101*$B$102*H$91,0)</f>
        <v>0</v>
      </c>
      <c r="I102" s="149">
        <f>IF($C$101&gt;0,H102*$E85*$E86,0)</f>
        <v>0</v>
      </c>
      <c r="J102" s="153">
        <f>ROUND($C$101*$B$102*J$91,0)</f>
        <v>0</v>
      </c>
      <c r="K102" s="149">
        <f>IF($C$101&gt;0,J102*$E85*$E86,0)</f>
        <v>0</v>
      </c>
      <c r="L102" s="153">
        <f>ROUND($C$101*$B$102*L$91,0)</f>
        <v>0</v>
      </c>
      <c r="M102" s="149">
        <f>IF($C$101&gt;0,L102*$E85*$E86,0)</f>
        <v>0</v>
      </c>
      <c r="N102" s="153">
        <f>ROUND($C$101*$B$102*N$91,0)</f>
        <v>0</v>
      </c>
      <c r="O102" s="149">
        <f>IF($C$101&gt;0,N102*$E85*$E86,0)</f>
        <v>0</v>
      </c>
      <c r="P102" s="153">
        <f>ROUND($C$101*$B$102*P$91,0)</f>
        <v>0</v>
      </c>
      <c r="Q102" s="149">
        <f>IF($C$101&gt;0,P102*$E85*$E86,0)</f>
        <v>0</v>
      </c>
      <c r="R102" s="153">
        <f>ROUND($C$101*$B$102*R$91,0)</f>
        <v>0</v>
      </c>
      <c r="S102" s="149">
        <f>IF($C$101&gt;0,R102*$E85*$E86,0)</f>
        <v>0</v>
      </c>
      <c r="T102" s="153">
        <f>ROUND($C$101*$B$102*T$91,0)</f>
        <v>0</v>
      </c>
      <c r="U102" s="149">
        <f>IF($C$101&gt;0,T102*$E85*$E86,0)</f>
        <v>0</v>
      </c>
      <c r="V102" s="153">
        <f>ROUND($C$101*$B$102*V$91,0)</f>
        <v>0</v>
      </c>
      <c r="W102" s="149">
        <f>IF($C$101&gt;0,V102*$E85*$E86,0)</f>
        <v>0</v>
      </c>
      <c r="X102" s="153">
        <f>ROUND($C$101*$B$102*X$91,0)</f>
        <v>0</v>
      </c>
      <c r="Y102" s="149">
        <f>IF($C$101&gt;0,X102*$E85*$E86,0)</f>
        <v>0</v>
      </c>
      <c r="AT102" s="137"/>
      <c r="AU102" s="137"/>
      <c r="AV102" s="137"/>
    </row>
    <row r="103" spans="1:48" ht="19.5" customHeight="1" x14ac:dyDescent="0.25">
      <c r="A103" s="94" t="s">
        <v>103</v>
      </c>
      <c r="B103" s="111">
        <f>1-B102</f>
        <v>0.9</v>
      </c>
      <c r="C103" s="140">
        <f>C101-C102</f>
        <v>3600</v>
      </c>
      <c r="D103" s="153">
        <f>IF(D101&gt;0,ROUND(D101/$C$101*$C$103,0),0)</f>
        <v>2700</v>
      </c>
      <c r="E103" s="149">
        <f>IF($C$101&gt;0,D103*$E85*$E86,0)</f>
        <v>0</v>
      </c>
      <c r="F103" s="153">
        <f>IF(F101&gt;0,ROUND(F101/$C$101*$C$103,0),0)</f>
        <v>900</v>
      </c>
      <c r="G103" s="149">
        <f>IF($C$101&gt;0,F103*$E85*$E86,0)</f>
        <v>0</v>
      </c>
      <c r="H103" s="153">
        <f>IF(H101&gt;0,ROUND(H101/$C$101*$C$103,0),0)</f>
        <v>0</v>
      </c>
      <c r="I103" s="149">
        <f>IF($C$101&gt;0,H103*$E85*$E86,0)</f>
        <v>0</v>
      </c>
      <c r="J103" s="153">
        <f>IF(J101&gt;0,ROUND(J101/$C$101*$C$103,0),0)</f>
        <v>0</v>
      </c>
      <c r="K103" s="149">
        <f>IF($C$101&gt;0,J103*$E85*$E86,0)</f>
        <v>0</v>
      </c>
      <c r="L103" s="153">
        <f>IF(L101&gt;0,ROUND(L101/$C$101*$C$103,0),0)</f>
        <v>0</v>
      </c>
      <c r="M103" s="149">
        <f>IF($C$101&gt;0,L103*$E85*$E86,0)</f>
        <v>0</v>
      </c>
      <c r="N103" s="153">
        <f>IF(N101&gt;0,ROUND(N101/$C$101*$C$103,0),0)</f>
        <v>0</v>
      </c>
      <c r="O103" s="149">
        <f>IF($C$101&gt;0,N103*$E85*$E86,0)</f>
        <v>0</v>
      </c>
      <c r="P103" s="153">
        <f>IF(P101&gt;0,ROUND(P101/$C$101*$C$103,0),0)</f>
        <v>0</v>
      </c>
      <c r="Q103" s="149">
        <f>IF($C$101&gt;0,P103*$E85*$E86,0)</f>
        <v>0</v>
      </c>
      <c r="R103" s="153">
        <f>IF(R101&gt;0,ROUND(R101/$C$101*$C$103,0),0)</f>
        <v>0</v>
      </c>
      <c r="S103" s="149">
        <f>IF($C$101&gt;0,R103*$E85*$E86,0)</f>
        <v>0</v>
      </c>
      <c r="T103" s="153">
        <f>IF(T101&gt;0,ROUND(T101/$C$101*$C$103,0),0)</f>
        <v>0</v>
      </c>
      <c r="U103" s="149">
        <f>IF($C$101&gt;0,T103*$E85*$E86,0)</f>
        <v>0</v>
      </c>
      <c r="V103" s="153">
        <f>IF(V101&gt;0,ROUND(V101/$C$101*$C$103,0),0)</f>
        <v>0</v>
      </c>
      <c r="W103" s="149">
        <f>IF($C$101&gt;0,V103*$E85*$E86,0)</f>
        <v>0</v>
      </c>
      <c r="X103" s="153">
        <f>IF(X101&gt;0,ROUND(X101/$C$101*$C$103,0),0)</f>
        <v>0</v>
      </c>
      <c r="Y103" s="149">
        <f>IF($C$101&gt;0,X103*$E85*$E86,0)</f>
        <v>0</v>
      </c>
      <c r="AT103" s="137"/>
      <c r="AU103" s="137"/>
      <c r="AV103" s="137"/>
    </row>
    <row r="104" spans="1:48" s="1" customFormat="1" ht="19.5" customHeight="1" thickBot="1" x14ac:dyDescent="0.3">
      <c r="A104" s="8" t="s">
        <v>74</v>
      </c>
      <c r="B104" s="120" t="s">
        <v>104</v>
      </c>
      <c r="C104" s="154">
        <f>E104+G104+I104+K104+M104+O104+Q104+S104+U104+W104+Y104</f>
        <v>0</v>
      </c>
      <c r="D104" s="134"/>
      <c r="E104" s="14">
        <f>SUM(E102:E103)</f>
        <v>0</v>
      </c>
      <c r="F104" s="8"/>
      <c r="G104" s="14">
        <f>SUM(G102:G103)</f>
        <v>0</v>
      </c>
      <c r="H104" s="8"/>
      <c r="I104" s="14">
        <f>SUM(I102:I103)</f>
        <v>0</v>
      </c>
      <c r="J104" s="8"/>
      <c r="K104" s="14">
        <f>SUM(K102:K103)</f>
        <v>0</v>
      </c>
      <c r="L104" s="8"/>
      <c r="M104" s="14">
        <f>SUM(M102:M103)</f>
        <v>0</v>
      </c>
      <c r="N104" s="8"/>
      <c r="O104" s="14">
        <f>SUM(O102:O103)</f>
        <v>0</v>
      </c>
      <c r="P104" s="8"/>
      <c r="Q104" s="14">
        <f>SUM(Q102:Q103)</f>
        <v>0</v>
      </c>
      <c r="R104" s="8"/>
      <c r="S104" s="14">
        <f>SUM(S102:S103)</f>
        <v>0</v>
      </c>
      <c r="T104" s="8"/>
      <c r="U104" s="14">
        <f>SUM(U102:U103)</f>
        <v>0</v>
      </c>
      <c r="V104" s="8"/>
      <c r="W104" s="14">
        <f>SUM(W102:W103)</f>
        <v>0</v>
      </c>
      <c r="X104" s="8"/>
      <c r="Y104" s="14">
        <f>SUM(Y102:Y103)</f>
        <v>0</v>
      </c>
      <c r="Z104" s="118">
        <f>E104</f>
        <v>0</v>
      </c>
      <c r="AA104" s="9"/>
      <c r="AB104" s="118">
        <f>G104</f>
        <v>0</v>
      </c>
      <c r="AC104" s="9"/>
      <c r="AD104" s="118">
        <f>I104</f>
        <v>0</v>
      </c>
      <c r="AE104" s="9"/>
      <c r="AF104" s="118">
        <f>K104</f>
        <v>0</v>
      </c>
      <c r="AG104" s="9"/>
      <c r="AH104" s="118">
        <f>M104</f>
        <v>0</v>
      </c>
      <c r="AI104" s="9"/>
      <c r="AJ104" s="118">
        <f>O104</f>
        <v>0</v>
      </c>
      <c r="AK104" s="9"/>
      <c r="AL104" s="118">
        <f>Q104</f>
        <v>0</v>
      </c>
      <c r="AM104" s="9"/>
      <c r="AN104" s="118">
        <f>S104</f>
        <v>0</v>
      </c>
      <c r="AO104" s="9"/>
      <c r="AP104" s="118">
        <f>U104</f>
        <v>0</v>
      </c>
      <c r="AQ104" s="9"/>
      <c r="AR104" s="118">
        <f>W104</f>
        <v>0</v>
      </c>
      <c r="AS104" s="9"/>
      <c r="AT104" s="118">
        <f>Y104</f>
        <v>0</v>
      </c>
      <c r="AU104" s="9"/>
      <c r="AV104" s="118"/>
    </row>
    <row r="105" spans="1:48" s="9" customFormat="1" ht="21.75" customHeight="1" x14ac:dyDescent="0.25">
      <c r="A105" s="274" t="s">
        <v>105</v>
      </c>
      <c r="B105" s="275"/>
      <c r="C105" s="276"/>
      <c r="D105" s="113"/>
      <c r="E105" s="117"/>
      <c r="F105" s="113"/>
      <c r="G105" s="117"/>
      <c r="H105" s="113"/>
      <c r="I105" s="117"/>
      <c r="J105" s="113"/>
      <c r="K105" s="117"/>
      <c r="L105" s="113"/>
      <c r="M105" s="117"/>
      <c r="N105" s="113"/>
      <c r="O105" s="117"/>
      <c r="P105" s="113"/>
      <c r="Q105" s="117"/>
      <c r="R105" s="113"/>
      <c r="S105" s="117"/>
      <c r="T105" s="113"/>
      <c r="U105" s="117"/>
      <c r="V105" s="113"/>
      <c r="W105" s="117"/>
      <c r="X105" s="113"/>
      <c r="Y105" s="117"/>
      <c r="Z105" s="118">
        <f>SUM(Z92:Z104)</f>
        <v>0</v>
      </c>
      <c r="AB105" s="118">
        <f>SUM(AB92:AB104)</f>
        <v>0</v>
      </c>
      <c r="AD105" s="118">
        <f>SUM(AD92:AD104)</f>
        <v>0</v>
      </c>
      <c r="AF105" s="118">
        <f>SUM(AF92:AF104)</f>
        <v>0</v>
      </c>
      <c r="AH105" s="118">
        <f>SUM(AH92:AH104)</f>
        <v>0</v>
      </c>
      <c r="AJ105" s="118">
        <f>SUM(AJ92:AJ104)</f>
        <v>0</v>
      </c>
      <c r="AL105" s="118">
        <f>SUM(AL92:AL104)</f>
        <v>0</v>
      </c>
      <c r="AN105" s="118">
        <f>SUM(AN92:AN104)</f>
        <v>0</v>
      </c>
      <c r="AP105" s="118">
        <f>SUM(AP92:AP104)</f>
        <v>0</v>
      </c>
      <c r="AR105" s="118">
        <f>SUM(AR92:AR104)</f>
        <v>0</v>
      </c>
      <c r="AT105" s="118">
        <f>SUM(AT92:AT104)</f>
        <v>0</v>
      </c>
      <c r="AV105" s="118"/>
    </row>
    <row r="106" spans="1:48" s="9" customFormat="1" ht="21.75" customHeight="1" x14ac:dyDescent="0.25">
      <c r="A106" s="270" t="s">
        <v>103</v>
      </c>
      <c r="B106" s="271"/>
      <c r="C106" s="123">
        <f>SUM(D106:Y106)</f>
        <v>0</v>
      </c>
      <c r="D106" s="226">
        <f>E97+E103</f>
        <v>0</v>
      </c>
      <c r="E106" s="227"/>
      <c r="F106" s="226">
        <f>G97+G103</f>
        <v>0</v>
      </c>
      <c r="G106" s="227"/>
      <c r="H106" s="226">
        <f>I97+I103</f>
        <v>0</v>
      </c>
      <c r="I106" s="227"/>
      <c r="J106" s="226">
        <f>K97+K103</f>
        <v>0</v>
      </c>
      <c r="K106" s="227"/>
      <c r="L106" s="226">
        <f>M97+M103</f>
        <v>0</v>
      </c>
      <c r="M106" s="227"/>
      <c r="N106" s="226">
        <f>O97+O103</f>
        <v>0</v>
      </c>
      <c r="O106" s="227"/>
      <c r="P106" s="226">
        <f>Q97+Q103</f>
        <v>0</v>
      </c>
      <c r="Q106" s="227"/>
      <c r="R106" s="226">
        <f>S97+S103</f>
        <v>0</v>
      </c>
      <c r="S106" s="227"/>
      <c r="T106" s="226">
        <f>U97+U103</f>
        <v>0</v>
      </c>
      <c r="U106" s="227"/>
      <c r="V106" s="226">
        <f>W97+W103</f>
        <v>0</v>
      </c>
      <c r="W106" s="227"/>
      <c r="X106" s="226">
        <f>Y97+Y103</f>
        <v>0</v>
      </c>
      <c r="Y106" s="227"/>
      <c r="Z106" s="118"/>
      <c r="AB106" s="118"/>
      <c r="AD106" s="118"/>
      <c r="AF106" s="118"/>
      <c r="AH106" s="118"/>
      <c r="AJ106" s="118"/>
      <c r="AL106" s="118"/>
      <c r="AN106" s="118"/>
      <c r="AP106" s="118"/>
      <c r="AR106" s="118"/>
      <c r="AT106" s="118"/>
      <c r="AV106" s="118"/>
    </row>
    <row r="107" spans="1:48" s="9" customFormat="1" ht="21.75" customHeight="1" thickBot="1" x14ac:dyDescent="0.3">
      <c r="A107" s="272" t="s">
        <v>98</v>
      </c>
      <c r="B107" s="273"/>
      <c r="C107" s="124">
        <f>SUM(D107:Y107)</f>
        <v>0</v>
      </c>
      <c r="D107" s="224">
        <f>E96+E102</f>
        <v>0</v>
      </c>
      <c r="E107" s="225"/>
      <c r="F107" s="224">
        <f>G96+G102</f>
        <v>0</v>
      </c>
      <c r="G107" s="225"/>
      <c r="H107" s="224">
        <f>I96+I102</f>
        <v>0</v>
      </c>
      <c r="I107" s="225"/>
      <c r="J107" s="224">
        <f>K96+K102</f>
        <v>0</v>
      </c>
      <c r="K107" s="225"/>
      <c r="L107" s="224">
        <f>M96+M102</f>
        <v>0</v>
      </c>
      <c r="M107" s="225"/>
      <c r="N107" s="224">
        <f>O96+O102</f>
        <v>0</v>
      </c>
      <c r="O107" s="225"/>
      <c r="P107" s="224">
        <f>Q96+Q102</f>
        <v>0</v>
      </c>
      <c r="Q107" s="225"/>
      <c r="R107" s="224">
        <f>S96+S102</f>
        <v>0</v>
      </c>
      <c r="S107" s="225"/>
      <c r="T107" s="224">
        <f>U96+U102</f>
        <v>0</v>
      </c>
      <c r="U107" s="225"/>
      <c r="V107" s="224">
        <f>W96+W102</f>
        <v>0</v>
      </c>
      <c r="W107" s="225"/>
      <c r="X107" s="224">
        <f>Y96+Y102</f>
        <v>0</v>
      </c>
      <c r="Y107" s="225"/>
      <c r="Z107" s="118"/>
      <c r="AB107" s="118"/>
      <c r="AD107" s="118"/>
      <c r="AF107" s="118"/>
      <c r="AH107" s="118"/>
      <c r="AJ107" s="118"/>
      <c r="AL107" s="118"/>
      <c r="AN107" s="118"/>
      <c r="AP107" s="118"/>
      <c r="AR107" s="118"/>
      <c r="AT107" s="118"/>
      <c r="AV107" s="118"/>
    </row>
    <row r="108" spans="1:48" s="1" customFormat="1" ht="27" hidden="1" customHeight="1" thickBot="1" x14ac:dyDescent="0.3">
      <c r="A108" s="91" t="s">
        <v>113</v>
      </c>
      <c r="B108" s="116"/>
      <c r="C108" s="122">
        <f>SUM(D108:Y108)</f>
        <v>0</v>
      </c>
      <c r="D108" s="228">
        <f>D106+D107</f>
        <v>0</v>
      </c>
      <c r="E108" s="229"/>
      <c r="F108" s="228">
        <f>F106+F107</f>
        <v>0</v>
      </c>
      <c r="G108" s="229"/>
      <c r="H108" s="228">
        <f>H106+H107</f>
        <v>0</v>
      </c>
      <c r="I108" s="229"/>
      <c r="J108" s="228">
        <f>J106+J107</f>
        <v>0</v>
      </c>
      <c r="K108" s="229"/>
      <c r="L108" s="228">
        <f>L106+L107</f>
        <v>0</v>
      </c>
      <c r="M108" s="229"/>
      <c r="N108" s="228">
        <f>N106+N107</f>
        <v>0</v>
      </c>
      <c r="O108" s="229"/>
      <c r="P108" s="228">
        <f>P106+P107</f>
        <v>0</v>
      </c>
      <c r="Q108" s="229"/>
      <c r="R108" s="228">
        <f>R106+R107</f>
        <v>0</v>
      </c>
      <c r="S108" s="229"/>
      <c r="T108" s="228">
        <f>T106+T107</f>
        <v>0</v>
      </c>
      <c r="U108" s="229"/>
      <c r="V108" s="228">
        <f>V106+V107</f>
        <v>0</v>
      </c>
      <c r="W108" s="229"/>
      <c r="X108" s="228">
        <f>X106+X107</f>
        <v>0</v>
      </c>
      <c r="Y108" s="229"/>
      <c r="Z108" s="118"/>
      <c r="AA108" s="9"/>
      <c r="AB108" s="118"/>
      <c r="AC108" s="9"/>
      <c r="AD108" s="118"/>
      <c r="AE108" s="9"/>
      <c r="AF108" s="118"/>
      <c r="AG108" s="9"/>
      <c r="AH108" s="118"/>
      <c r="AI108" s="9"/>
      <c r="AJ108" s="118"/>
      <c r="AK108" s="9"/>
      <c r="AL108" s="118"/>
      <c r="AM108" s="9"/>
      <c r="AN108" s="118"/>
      <c r="AO108" s="9"/>
      <c r="AP108" s="118"/>
      <c r="AQ108" s="9"/>
      <c r="AR108" s="118"/>
      <c r="AS108" s="9"/>
      <c r="AT108" s="118"/>
      <c r="AU108" s="9"/>
      <c r="AV108" s="118"/>
    </row>
    <row r="109" spans="1:48" s="1" customFormat="1" ht="27" hidden="1" customHeight="1" thickBot="1" x14ac:dyDescent="0.3">
      <c r="A109" s="91"/>
      <c r="B109" s="97"/>
      <c r="C109" s="92"/>
      <c r="D109" s="126">
        <f>D96+D97+D102+D103</f>
        <v>3000</v>
      </c>
      <c r="E109" s="109"/>
      <c r="F109" s="126">
        <f>F96+F97+F102+F103</f>
        <v>1000</v>
      </c>
      <c r="G109" s="109"/>
      <c r="H109" s="126">
        <f>H96+H97+H102+H103</f>
        <v>0</v>
      </c>
      <c r="I109" s="109"/>
      <c r="J109" s="126">
        <f>J96+J97+J102+J103</f>
        <v>0</v>
      </c>
      <c r="K109" s="109"/>
      <c r="L109" s="126">
        <f>L96+L97+L102+L103</f>
        <v>0</v>
      </c>
      <c r="M109" s="109"/>
      <c r="N109" s="126">
        <f>N96+N97+N102+N103</f>
        <v>0</v>
      </c>
      <c r="O109" s="109"/>
      <c r="P109" s="126">
        <f>P96+P97+P102+P103</f>
        <v>0</v>
      </c>
      <c r="Q109" s="16"/>
      <c r="R109" s="126">
        <f>R96+R97+R102+R103</f>
        <v>0</v>
      </c>
      <c r="S109" s="16"/>
      <c r="T109" s="126">
        <f>T96+T97+T102+T103</f>
        <v>0</v>
      </c>
      <c r="U109" s="16"/>
      <c r="V109" s="126">
        <f>V96+V97+V102+V103</f>
        <v>0</v>
      </c>
      <c r="W109" s="16"/>
      <c r="X109" s="126">
        <f>X96+X97+X102+X103</f>
        <v>0</v>
      </c>
      <c r="Y109" s="16"/>
      <c r="Z109" s="118"/>
      <c r="AA109" s="9"/>
      <c r="AB109" s="118"/>
      <c r="AC109" s="9"/>
      <c r="AD109" s="118"/>
      <c r="AE109" s="9"/>
      <c r="AF109" s="118"/>
      <c r="AG109" s="9"/>
      <c r="AH109" s="118"/>
      <c r="AI109" s="9"/>
      <c r="AJ109" s="118"/>
      <c r="AK109" s="9"/>
      <c r="AL109" s="118"/>
      <c r="AM109" s="9"/>
      <c r="AN109" s="118"/>
      <c r="AO109" s="9"/>
      <c r="AP109" s="118"/>
      <c r="AQ109" s="9"/>
      <c r="AR109" s="118"/>
      <c r="AS109" s="9"/>
      <c r="AT109" s="118"/>
      <c r="AU109" s="9"/>
      <c r="AV109" s="118"/>
    </row>
    <row r="110" spans="1:48" s="1" customFormat="1" ht="32.25" hidden="1" customHeight="1" thickBot="1" x14ac:dyDescent="0.3">
      <c r="A110" s="205" t="s">
        <v>114</v>
      </c>
      <c r="B110" s="206"/>
      <c r="C110" s="127">
        <f>SUM(D110:Y110)</f>
        <v>1</v>
      </c>
      <c r="D110" s="220">
        <f>IF(D109&gt;0,D109/($C$94+$C$101),0)</f>
        <v>0.75</v>
      </c>
      <c r="E110" s="221"/>
      <c r="F110" s="220">
        <f>IF(F109&gt;0,F109/($C$94+$C$101),0)</f>
        <v>0.25</v>
      </c>
      <c r="G110" s="221"/>
      <c r="H110" s="220">
        <f>IF(H109&gt;0,H109/($C$94+$C$101),0)</f>
        <v>0</v>
      </c>
      <c r="I110" s="221"/>
      <c r="J110" s="220">
        <f>IF(J109&gt;0,J109/($C$94+$C$101),0)</f>
        <v>0</v>
      </c>
      <c r="K110" s="221"/>
      <c r="L110" s="220">
        <f>IF(L109&gt;0,L109/($C$94+$C$101),0)</f>
        <v>0</v>
      </c>
      <c r="M110" s="221"/>
      <c r="N110" s="220">
        <f>IF(N109&gt;0,N109/($C$94+$C$101),0)</f>
        <v>0</v>
      </c>
      <c r="O110" s="221"/>
      <c r="P110" s="220">
        <f>IF(P109&gt;0,P109/($C$94+$C$101),0)</f>
        <v>0</v>
      </c>
      <c r="Q110" s="221"/>
      <c r="R110" s="220">
        <f>IF(R109&gt;0,R109/($C$94+$C$101),0)</f>
        <v>0</v>
      </c>
      <c r="S110" s="221"/>
      <c r="T110" s="220">
        <f>IF(T109&gt;0,T109/($C$94+$C$101),0)</f>
        <v>0</v>
      </c>
      <c r="U110" s="221"/>
      <c r="V110" s="220">
        <f>IF(V109&gt;0,V109/($C$94+$C$101),0)</f>
        <v>0</v>
      </c>
      <c r="W110" s="221"/>
      <c r="X110" s="220">
        <f>IF(X109&gt;0,X109/($C$94+$C$101),0)</f>
        <v>0</v>
      </c>
      <c r="Y110" s="221"/>
      <c r="Z110" s="118"/>
      <c r="AA110" s="9"/>
      <c r="AB110" s="118"/>
      <c r="AC110" s="9"/>
      <c r="AD110" s="118"/>
      <c r="AE110" s="9"/>
      <c r="AF110" s="118"/>
      <c r="AG110" s="9"/>
      <c r="AH110" s="118"/>
      <c r="AI110" s="9"/>
      <c r="AJ110" s="118"/>
      <c r="AK110" s="9"/>
      <c r="AL110" s="118"/>
      <c r="AM110" s="9"/>
      <c r="AN110" s="118"/>
      <c r="AO110" s="9"/>
      <c r="AP110" s="118"/>
      <c r="AQ110" s="9"/>
      <c r="AR110" s="118"/>
      <c r="AS110" s="9"/>
      <c r="AT110" s="118"/>
      <c r="AU110" s="9"/>
      <c r="AV110" s="118"/>
    </row>
    <row r="111" spans="1:48" ht="19.5" hidden="1" customHeight="1" x14ac:dyDescent="0.25">
      <c r="A111" s="208" t="s">
        <v>108</v>
      </c>
      <c r="B111" s="209"/>
      <c r="C111" s="210"/>
      <c r="D111" s="203"/>
      <c r="E111" s="204"/>
      <c r="F111" s="203"/>
      <c r="G111" s="204"/>
      <c r="H111" s="203"/>
      <c r="I111" s="204"/>
      <c r="J111" s="203"/>
      <c r="K111" s="204"/>
      <c r="L111" s="203"/>
      <c r="M111" s="204"/>
      <c r="N111" s="203"/>
      <c r="O111" s="204"/>
      <c r="P111" s="203"/>
      <c r="Q111" s="204"/>
      <c r="R111" s="203"/>
      <c r="S111" s="204"/>
      <c r="T111" s="203"/>
      <c r="U111" s="204"/>
      <c r="V111" s="203"/>
      <c r="W111" s="204"/>
      <c r="X111" s="203"/>
      <c r="Y111" s="204"/>
      <c r="AT111" s="137"/>
      <c r="AU111" s="137"/>
      <c r="AV111" s="137"/>
    </row>
    <row r="112" spans="1:48" s="1" customFormat="1" ht="42.75" hidden="1" customHeight="1" thickBot="1" x14ac:dyDescent="0.3">
      <c r="A112" s="211" t="s">
        <v>112</v>
      </c>
      <c r="B112" s="212"/>
      <c r="C112" s="121">
        <f>E112+G112+I112+K112+M112+O112+Q112+S112+U112+W112+Y112</f>
        <v>0</v>
      </c>
      <c r="D112" s="133"/>
      <c r="E112" s="14">
        <f>IF(D112&gt;0,D112*$E$85*$E$86,0)</f>
        <v>0</v>
      </c>
      <c r="F112" s="133"/>
      <c r="G112" s="14">
        <f>IF(F112&gt;0,F112*$E$85*$E$86,0)</f>
        <v>0</v>
      </c>
      <c r="H112" s="133"/>
      <c r="I112" s="14">
        <f>IF(H112&gt;0,H112*$E$85*$E$86,0)</f>
        <v>0</v>
      </c>
      <c r="J112" s="133"/>
      <c r="K112" s="14">
        <f>IF(J112&gt;0,J112*$E$85*$E$86,0)</f>
        <v>0</v>
      </c>
      <c r="L112" s="133"/>
      <c r="M112" s="14">
        <f>IF(L112&gt;0,L112*$E$85*$E$86,0)</f>
        <v>0</v>
      </c>
      <c r="N112" s="133"/>
      <c r="O112" s="14">
        <f>IF(N112&gt;0,N112*$E$85*$E$86,0)</f>
        <v>0</v>
      </c>
      <c r="P112" s="133"/>
      <c r="Q112" s="14">
        <f>IF(P112&gt;0,P112*$E$85*$E$86,0)</f>
        <v>0</v>
      </c>
      <c r="R112" s="133"/>
      <c r="S112" s="14">
        <f>IF(R112&gt;0,R112*$E$85*$E$86,0)</f>
        <v>0</v>
      </c>
      <c r="T112" s="133"/>
      <c r="U112" s="14">
        <f>IF(T112&gt;0,T112*$E$85*$E$86,0)</f>
        <v>0</v>
      </c>
      <c r="V112" s="133"/>
      <c r="W112" s="14">
        <f>IF(V112&gt;0,V112*$E$85*$E$86,0)</f>
        <v>0</v>
      </c>
      <c r="X112" s="133"/>
      <c r="Y112" s="14">
        <f>IF(X112&gt;0,X112*$E$85*$E$86,0)</f>
        <v>0</v>
      </c>
      <c r="Z112" s="118">
        <f>E112</f>
        <v>0</v>
      </c>
      <c r="AA112" s="9"/>
      <c r="AB112" s="118">
        <f>G112</f>
        <v>0</v>
      </c>
      <c r="AC112" s="9"/>
      <c r="AD112" s="118">
        <f>I112</f>
        <v>0</v>
      </c>
      <c r="AE112" s="9"/>
      <c r="AF112" s="118">
        <f>K112</f>
        <v>0</v>
      </c>
      <c r="AG112" s="9"/>
      <c r="AH112" s="118">
        <f>M112</f>
        <v>0</v>
      </c>
      <c r="AI112" s="9"/>
      <c r="AJ112" s="118">
        <f>O112</f>
        <v>0</v>
      </c>
      <c r="AK112" s="9"/>
      <c r="AL112" s="118">
        <f>Q112</f>
        <v>0</v>
      </c>
      <c r="AM112" s="9"/>
      <c r="AN112" s="118">
        <f>S112</f>
        <v>0</v>
      </c>
      <c r="AO112" s="9"/>
      <c r="AP112" s="118">
        <f>U112</f>
        <v>0</v>
      </c>
      <c r="AQ112" s="9"/>
      <c r="AR112" s="118">
        <f>W112</f>
        <v>0</v>
      </c>
      <c r="AS112" s="9"/>
      <c r="AT112" s="118">
        <f>Y112</f>
        <v>0</v>
      </c>
      <c r="AU112" s="9"/>
      <c r="AV112" s="118"/>
    </row>
    <row r="113" spans="1:48" s="1" customFormat="1" ht="26.25" customHeight="1" thickBot="1" x14ac:dyDescent="0.3">
      <c r="A113" s="205" t="s">
        <v>115</v>
      </c>
      <c r="B113" s="206"/>
      <c r="C113" s="207"/>
      <c r="D113" s="113"/>
      <c r="E113" s="117">
        <f>D108+E112</f>
        <v>0</v>
      </c>
      <c r="F113" s="113"/>
      <c r="G113" s="117">
        <f>F108+G112</f>
        <v>0</v>
      </c>
      <c r="H113" s="113"/>
      <c r="I113" s="117">
        <f>H108+I112</f>
        <v>0</v>
      </c>
      <c r="J113" s="113"/>
      <c r="K113" s="117">
        <f>J108+K112</f>
        <v>0</v>
      </c>
      <c r="L113" s="113"/>
      <c r="M113" s="117">
        <f>L108+M112</f>
        <v>0</v>
      </c>
      <c r="N113" s="113"/>
      <c r="O113" s="117">
        <f>N108+O112</f>
        <v>0</v>
      </c>
      <c r="P113" s="113"/>
      <c r="Q113" s="117">
        <f>P108+Q112</f>
        <v>0</v>
      </c>
      <c r="R113" s="113"/>
      <c r="S113" s="117">
        <f>R108+S112</f>
        <v>0</v>
      </c>
      <c r="T113" s="113"/>
      <c r="U113" s="117">
        <f>T108+U112</f>
        <v>0</v>
      </c>
      <c r="V113" s="113"/>
      <c r="W113" s="117">
        <f>V108+W112</f>
        <v>0</v>
      </c>
      <c r="X113" s="15"/>
      <c r="Y113" s="16">
        <f>X108+Y112</f>
        <v>0</v>
      </c>
      <c r="Z113" s="118">
        <f>SUM(Z106:Z112)</f>
        <v>0</v>
      </c>
      <c r="AA113" s="9"/>
      <c r="AB113" s="118">
        <f>SUM(AB106:AB112)</f>
        <v>0</v>
      </c>
      <c r="AC113" s="9"/>
      <c r="AD113" s="118">
        <f>SUM(AD106:AD112)</f>
        <v>0</v>
      </c>
      <c r="AE113" s="9"/>
      <c r="AF113" s="118">
        <f>SUM(AF106:AF112)</f>
        <v>0</v>
      </c>
      <c r="AG113" s="9"/>
      <c r="AH113" s="118">
        <f>SUM(AH106:AH112)</f>
        <v>0</v>
      </c>
      <c r="AI113" s="9"/>
      <c r="AJ113" s="118">
        <f>SUM(AJ106:AJ112)</f>
        <v>0</v>
      </c>
      <c r="AK113" s="9"/>
      <c r="AL113" s="118">
        <f>SUM(AL106:AL112)</f>
        <v>0</v>
      </c>
      <c r="AM113" s="9"/>
      <c r="AN113" s="118">
        <f>SUM(AN106:AN112)</f>
        <v>0</v>
      </c>
      <c r="AO113" s="9"/>
      <c r="AP113" s="118">
        <f>SUM(AP106:AP112)</f>
        <v>0</v>
      </c>
      <c r="AQ113" s="9"/>
      <c r="AR113" s="118">
        <f>SUM(AR106:AR112)</f>
        <v>0</v>
      </c>
      <c r="AS113" s="9"/>
      <c r="AT113" s="118">
        <f>SUM(AT106:AT112)</f>
        <v>0</v>
      </c>
      <c r="AU113" s="9"/>
      <c r="AV113" s="118"/>
    </row>
    <row r="114" spans="1:48" ht="27" customHeight="1" thickBot="1" x14ac:dyDescent="0.3">
      <c r="A114" s="205" t="s">
        <v>43</v>
      </c>
      <c r="B114" s="206"/>
      <c r="C114" s="207"/>
      <c r="D114" s="265">
        <f>SUM(D113:Y113)</f>
        <v>0</v>
      </c>
      <c r="E114" s="266"/>
      <c r="F114" s="266"/>
      <c r="G114" s="266"/>
      <c r="H114" s="266"/>
      <c r="I114" s="266"/>
      <c r="J114" s="266"/>
      <c r="K114" s="266"/>
      <c r="L114" s="266"/>
      <c r="M114" s="266"/>
      <c r="N114" s="266"/>
      <c r="O114" s="266"/>
      <c r="P114" s="266"/>
      <c r="Q114" s="266"/>
      <c r="R114" s="266"/>
      <c r="S114" s="266"/>
      <c r="T114" s="266"/>
      <c r="U114" s="266"/>
      <c r="V114" s="266"/>
      <c r="W114" s="266"/>
      <c r="X114" s="266"/>
      <c r="Y114" s="267"/>
      <c r="Z114" s="138"/>
      <c r="AA114" s="138"/>
      <c r="AB114" s="138"/>
      <c r="AC114" s="138"/>
      <c r="AD114" s="138"/>
      <c r="AE114" s="138"/>
      <c r="AF114" s="138"/>
      <c r="AG114" s="138"/>
      <c r="AH114" s="138"/>
      <c r="AI114" s="138"/>
      <c r="AJ114" s="138"/>
      <c r="AK114" s="138"/>
      <c r="AL114" s="138"/>
      <c r="AM114" s="138"/>
      <c r="AN114" s="138"/>
      <c r="AO114" s="138"/>
      <c r="AP114" s="138"/>
      <c r="AQ114" s="138"/>
      <c r="AR114" s="138"/>
      <c r="AS114" s="138"/>
    </row>
    <row r="116" spans="1:48" ht="25" x14ac:dyDescent="0.25">
      <c r="A116" s="4" t="s">
        <v>2</v>
      </c>
      <c r="B116" s="4"/>
      <c r="C116" s="4"/>
    </row>
    <row r="118" spans="1:48" ht="20" x14ac:dyDescent="0.25">
      <c r="A118" s="85" t="s">
        <v>38</v>
      </c>
      <c r="B118" s="85"/>
    </row>
    <row r="119" spans="1:48" ht="18" x14ac:dyDescent="0.25">
      <c r="A119" s="86" t="s">
        <v>44</v>
      </c>
      <c r="B119" s="86"/>
      <c r="C119" s="5"/>
      <c r="D119" s="1"/>
      <c r="G119" s="59"/>
      <c r="H119" s="84"/>
    </row>
    <row r="120" spans="1:48" ht="12.75" customHeight="1" x14ac:dyDescent="0.35">
      <c r="A120" s="33"/>
      <c r="B120" s="33"/>
      <c r="C120" s="33"/>
      <c r="D120" s="1"/>
      <c r="G120" s="59"/>
      <c r="H120" s="84"/>
    </row>
    <row r="121" spans="1:48" ht="12.75" customHeight="1" x14ac:dyDescent="0.35">
      <c r="A121" s="33"/>
      <c r="B121" s="33"/>
      <c r="C121" s="59" t="s">
        <v>97</v>
      </c>
      <c r="D121" s="213" t="str">
        <f>IF('Grundlagen Honorarermittlung'!C59="","",'Grundlagen Honorarermittlung'!C59)</f>
        <v/>
      </c>
      <c r="E121" s="213"/>
      <c r="G121" s="59"/>
      <c r="H121" s="84"/>
    </row>
    <row r="122" spans="1:48" ht="13" x14ac:dyDescent="0.25">
      <c r="A122" s="1"/>
      <c r="B122" s="1"/>
      <c r="C122" s="1"/>
    </row>
    <row r="123" spans="1:48" ht="15.5" x14ac:dyDescent="0.25">
      <c r="A123" s="2" t="s">
        <v>86</v>
      </c>
      <c r="C123" s="83" t="s">
        <v>88</v>
      </c>
      <c r="D123" s="82" t="s">
        <v>96</v>
      </c>
      <c r="E123" s="180" t="str">
        <f>IF('Grundlagen Honorarermittlung'!N48&lt;&gt;"Total &lt;&gt; 100%",'Grundlagen Honorarermittlung'!N48,"0")</f>
        <v>0</v>
      </c>
    </row>
    <row r="124" spans="1:48" ht="15.5" x14ac:dyDescent="0.25">
      <c r="A124" s="2" t="s">
        <v>37</v>
      </c>
      <c r="C124" s="83" t="s">
        <v>58</v>
      </c>
      <c r="D124" s="82" t="s">
        <v>27</v>
      </c>
      <c r="E124" s="181">
        <v>1</v>
      </c>
    </row>
    <row r="125" spans="1:48" ht="15.5" x14ac:dyDescent="0.25">
      <c r="A125" s="174" t="s">
        <v>151</v>
      </c>
      <c r="C125" s="176" t="s">
        <v>150</v>
      </c>
      <c r="D125" s="175" t="s">
        <v>96</v>
      </c>
      <c r="E125" s="180">
        <f>E124*E123</f>
        <v>0</v>
      </c>
    </row>
    <row r="126" spans="1:48" ht="13" thickBot="1" x14ac:dyDescent="0.3"/>
    <row r="127" spans="1:48" s="3" customFormat="1" ht="21.75" customHeight="1" x14ac:dyDescent="0.25">
      <c r="A127" s="242" t="s">
        <v>20</v>
      </c>
      <c r="B127" s="95"/>
      <c r="C127" s="42"/>
      <c r="D127" s="253" t="str">
        <f>$D$13</f>
        <v>Bauherr 1</v>
      </c>
      <c r="E127" s="254"/>
      <c r="F127" s="253" t="str">
        <f>$F$13</f>
        <v>Bauherr 2</v>
      </c>
      <c r="G127" s="254"/>
      <c r="H127" s="253" t="str">
        <f>$H$13</f>
        <v>Bauherr 3</v>
      </c>
      <c r="I127" s="254"/>
      <c r="J127" s="216" t="str">
        <f>$J$13</f>
        <v>Bauherr 4</v>
      </c>
      <c r="K127" s="217"/>
      <c r="L127" s="216" t="str">
        <f>$L$13</f>
        <v>Bauherr 5</v>
      </c>
      <c r="M127" s="217"/>
      <c r="N127" s="216" t="str">
        <f>$N$13</f>
        <v>Bauherr 6</v>
      </c>
      <c r="O127" s="217"/>
      <c r="P127" s="216" t="str">
        <f>$P$13</f>
        <v>Bauherr 7</v>
      </c>
      <c r="Q127" s="217"/>
      <c r="R127" s="216" t="str">
        <f>$R$13</f>
        <v>Bauherr 8</v>
      </c>
      <c r="S127" s="217"/>
      <c r="T127" s="216" t="str">
        <f>$T$13</f>
        <v>Bauherr 9</v>
      </c>
      <c r="U127" s="217"/>
      <c r="V127" s="216" t="str">
        <f>$V$13</f>
        <v>Bauherr 10</v>
      </c>
      <c r="W127" s="217"/>
      <c r="X127" s="216" t="str">
        <f>$X$13</f>
        <v>Bauherr 11</v>
      </c>
      <c r="Y127" s="217"/>
      <c r="Z127" s="101" t="s">
        <v>48</v>
      </c>
      <c r="AA127" s="101"/>
      <c r="AB127" s="101" t="s">
        <v>49</v>
      </c>
      <c r="AC127" s="101"/>
      <c r="AD127" s="101" t="s">
        <v>50</v>
      </c>
      <c r="AE127" s="101"/>
      <c r="AF127" s="101" t="s">
        <v>51</v>
      </c>
      <c r="AG127" s="101"/>
      <c r="AH127" s="101" t="s">
        <v>52</v>
      </c>
      <c r="AI127" s="101"/>
      <c r="AJ127" s="101" t="s">
        <v>53</v>
      </c>
      <c r="AK127" s="101"/>
      <c r="AL127" s="101" t="s">
        <v>54</v>
      </c>
      <c r="AM127" s="101"/>
      <c r="AN127" s="101" t="s">
        <v>120</v>
      </c>
      <c r="AO127" s="101"/>
      <c r="AP127" s="101" t="s">
        <v>121</v>
      </c>
      <c r="AQ127" s="101"/>
      <c r="AR127" s="101" t="s">
        <v>122</v>
      </c>
      <c r="AS127" s="101"/>
      <c r="AT127" s="101" t="s">
        <v>123</v>
      </c>
    </row>
    <row r="128" spans="1:48" s="1" customFormat="1" ht="21.75" customHeight="1" thickBot="1" x14ac:dyDescent="0.3">
      <c r="A128" s="243"/>
      <c r="B128" s="96"/>
      <c r="C128" s="49"/>
      <c r="D128" s="218" t="str">
        <f>IF($D$14&gt;0,$D$14,"")</f>
        <v>IWB</v>
      </c>
      <c r="E128" s="219"/>
      <c r="F128" s="218" t="str">
        <f>IF($F$14&gt;0,$F$14,"")</f>
        <v>TBA</v>
      </c>
      <c r="G128" s="219"/>
      <c r="H128" s="218" t="str">
        <f>IF($H$14&gt;0,$H$14,"")</f>
        <v/>
      </c>
      <c r="I128" s="219"/>
      <c r="J128" s="214" t="str">
        <f>IF($J$14&gt;0,$J$14,"")</f>
        <v/>
      </c>
      <c r="K128" s="215"/>
      <c r="L128" s="214" t="str">
        <f>IF($L$14&gt;0,$L$14,"")</f>
        <v/>
      </c>
      <c r="M128" s="215"/>
      <c r="N128" s="214" t="str">
        <f>IF($N$14&gt;0,$N$14,"")</f>
        <v/>
      </c>
      <c r="O128" s="215"/>
      <c r="P128" s="214" t="str">
        <f>IF($P$14&gt;0,$P$14,"")</f>
        <v/>
      </c>
      <c r="Q128" s="215"/>
      <c r="R128" s="214" t="str">
        <f>IF($R$14&gt;0,$R$14,"")</f>
        <v/>
      </c>
      <c r="S128" s="215"/>
      <c r="T128" s="214" t="str">
        <f>IF($T$14&gt;0,$T$14,"")</f>
        <v/>
      </c>
      <c r="U128" s="215"/>
      <c r="V128" s="214" t="str">
        <f>IF($V$14&gt;0,$V$14,"")</f>
        <v/>
      </c>
      <c r="W128" s="215"/>
      <c r="X128" s="214" t="str">
        <f>IF($X$14&gt;0,$X$14,"")</f>
        <v/>
      </c>
      <c r="Y128" s="215"/>
      <c r="Z128" s="9"/>
      <c r="AA128" s="9"/>
      <c r="AB128" s="9"/>
      <c r="AC128" s="9"/>
      <c r="AD128" s="9"/>
      <c r="AE128" s="9"/>
      <c r="AF128" s="9"/>
      <c r="AG128" s="9"/>
      <c r="AH128" s="9"/>
      <c r="AI128" s="9"/>
      <c r="AJ128" s="9"/>
      <c r="AK128" s="9"/>
      <c r="AL128" s="9"/>
      <c r="AM128" s="9"/>
      <c r="AN128" s="9"/>
      <c r="AO128" s="9"/>
      <c r="AP128" s="9"/>
      <c r="AQ128" s="9"/>
      <c r="AR128" s="9"/>
      <c r="AS128" s="9"/>
      <c r="AT128" s="9"/>
    </row>
    <row r="129" spans="1:46" ht="42" customHeight="1" x14ac:dyDescent="0.25">
      <c r="A129" s="50" t="s">
        <v>72</v>
      </c>
      <c r="B129" s="104"/>
      <c r="C129" s="51"/>
      <c r="D129" s="11" t="s">
        <v>76</v>
      </c>
      <c r="E129" s="25" t="s">
        <v>32</v>
      </c>
      <c r="F129" s="11" t="s">
        <v>76</v>
      </c>
      <c r="G129" s="25" t="s">
        <v>32</v>
      </c>
      <c r="H129" s="11" t="s">
        <v>76</v>
      </c>
      <c r="I129" s="25" t="s">
        <v>32</v>
      </c>
      <c r="J129" s="11" t="s">
        <v>76</v>
      </c>
      <c r="K129" s="25" t="s">
        <v>32</v>
      </c>
      <c r="L129" s="11" t="s">
        <v>76</v>
      </c>
      <c r="M129" s="25" t="s">
        <v>32</v>
      </c>
      <c r="N129" s="11" t="s">
        <v>76</v>
      </c>
      <c r="O129" s="25" t="s">
        <v>32</v>
      </c>
      <c r="P129" s="11" t="s">
        <v>76</v>
      </c>
      <c r="Q129" s="25" t="s">
        <v>32</v>
      </c>
      <c r="R129" s="11" t="s">
        <v>76</v>
      </c>
      <c r="S129" s="25" t="s">
        <v>32</v>
      </c>
      <c r="T129" s="11" t="s">
        <v>76</v>
      </c>
      <c r="U129" s="25" t="s">
        <v>32</v>
      </c>
      <c r="V129" s="11" t="s">
        <v>76</v>
      </c>
      <c r="W129" s="25" t="s">
        <v>32</v>
      </c>
      <c r="X129" s="11" t="s">
        <v>76</v>
      </c>
      <c r="Y129" s="25" t="s">
        <v>32</v>
      </c>
      <c r="AT129" s="137"/>
    </row>
    <row r="130" spans="1:46" ht="25" customHeight="1" x14ac:dyDescent="0.25">
      <c r="A130" s="262" t="s">
        <v>93</v>
      </c>
      <c r="B130" s="263"/>
      <c r="C130" s="264"/>
      <c r="D130" s="79">
        <v>400</v>
      </c>
      <c r="E130" s="12">
        <f>IF(D130&gt;0,D130*$E124*$E123,0)</f>
        <v>0</v>
      </c>
      <c r="F130" s="79">
        <v>100</v>
      </c>
      <c r="G130" s="12">
        <f>IF(F130&gt;0,F130*$E124*$E123,0)</f>
        <v>0</v>
      </c>
      <c r="H130" s="60"/>
      <c r="I130" s="12">
        <f>IF(H130&gt;0,H130*$E124*$E123,0)</f>
        <v>0</v>
      </c>
      <c r="J130" s="60"/>
      <c r="K130" s="12">
        <f>IF(J130&gt;0,J130*$E124*$E123,0)</f>
        <v>0</v>
      </c>
      <c r="L130" s="60"/>
      <c r="M130" s="12">
        <f>IF(L130&gt;0,L130*$E124*$E123,0)</f>
        <v>0</v>
      </c>
      <c r="N130" s="60"/>
      <c r="O130" s="12">
        <f>IF(N130&gt;0,N130*$E124*$E123,0)</f>
        <v>0</v>
      </c>
      <c r="P130" s="60"/>
      <c r="Q130" s="12">
        <f>IF(P130&gt;0,P130*$E124*$E123,0)</f>
        <v>0</v>
      </c>
      <c r="R130" s="60"/>
      <c r="S130" s="12">
        <f>IF(R130&gt;0,R130*$E124*$E123,0)</f>
        <v>0</v>
      </c>
      <c r="T130" s="60"/>
      <c r="U130" s="12">
        <f>IF(T130&gt;0,T130*$E124*$E123,0)</f>
        <v>0</v>
      </c>
      <c r="V130" s="60"/>
      <c r="W130" s="12">
        <f>IF(V130&gt;0,V130*$E124*$E123,0)</f>
        <v>0</v>
      </c>
      <c r="X130" s="60"/>
      <c r="Y130" s="12">
        <f>IF(X130&gt;0,X130*$E124*$E123,0)</f>
        <v>0</v>
      </c>
      <c r="AT130" s="137"/>
    </row>
    <row r="131" spans="1:46" s="1" customFormat="1" ht="25" customHeight="1" thickBot="1" x14ac:dyDescent="0.3">
      <c r="A131" s="35" t="s">
        <v>11</v>
      </c>
      <c r="B131" s="99"/>
      <c r="C131" s="135">
        <f>SUM(D131:Y131)</f>
        <v>0</v>
      </c>
      <c r="D131" s="8"/>
      <c r="E131" s="14">
        <f>SUM(E130:E130)</f>
        <v>0</v>
      </c>
      <c r="F131" s="8"/>
      <c r="G131" s="14">
        <f>SUM(G130:G130)</f>
        <v>0</v>
      </c>
      <c r="H131" s="8"/>
      <c r="I131" s="14">
        <f>SUM(I130:I130)</f>
        <v>0</v>
      </c>
      <c r="J131" s="8"/>
      <c r="K131" s="14">
        <f>SUM(K130:K130)</f>
        <v>0</v>
      </c>
      <c r="L131" s="8"/>
      <c r="M131" s="14">
        <f>SUM(M130:M130)</f>
        <v>0</v>
      </c>
      <c r="N131" s="8"/>
      <c r="O131" s="14">
        <f>SUM(O130:O130)</f>
        <v>0</v>
      </c>
      <c r="P131" s="8"/>
      <c r="Q131" s="14">
        <f>SUM(Q130:Q130)</f>
        <v>0</v>
      </c>
      <c r="R131" s="8"/>
      <c r="S131" s="14">
        <f>SUM(S130:S130)</f>
        <v>0</v>
      </c>
      <c r="T131" s="8"/>
      <c r="U131" s="14">
        <f>SUM(U130:U130)</f>
        <v>0</v>
      </c>
      <c r="V131" s="8"/>
      <c r="W131" s="14">
        <f>SUM(W130:W130)</f>
        <v>0</v>
      </c>
      <c r="X131" s="8"/>
      <c r="Y131" s="14">
        <f>SUM(Y130:Y130)</f>
        <v>0</v>
      </c>
      <c r="Z131" s="118">
        <f>E131</f>
        <v>0</v>
      </c>
      <c r="AA131" s="9"/>
      <c r="AB131" s="118">
        <f>G131</f>
        <v>0</v>
      </c>
      <c r="AC131" s="9"/>
      <c r="AD131" s="118">
        <f>I131</f>
        <v>0</v>
      </c>
      <c r="AE131" s="9"/>
      <c r="AF131" s="118">
        <f>K131</f>
        <v>0</v>
      </c>
      <c r="AG131" s="9"/>
      <c r="AH131" s="118">
        <f>M131</f>
        <v>0</v>
      </c>
      <c r="AI131" s="9"/>
      <c r="AJ131" s="118">
        <f>O131</f>
        <v>0</v>
      </c>
      <c r="AK131" s="9"/>
      <c r="AL131" s="118">
        <f>Q131</f>
        <v>0</v>
      </c>
      <c r="AM131" s="9"/>
      <c r="AN131" s="118">
        <f>S131</f>
        <v>0</v>
      </c>
      <c r="AO131" s="9"/>
      <c r="AP131" s="118">
        <f>U131</f>
        <v>0</v>
      </c>
      <c r="AQ131" s="9"/>
      <c r="AR131" s="118">
        <f>W131</f>
        <v>0</v>
      </c>
      <c r="AS131" s="9"/>
      <c r="AT131" s="118">
        <f>Y131</f>
        <v>0</v>
      </c>
    </row>
    <row r="132" spans="1:46" ht="42" hidden="1" customHeight="1" x14ac:dyDescent="0.25">
      <c r="A132" s="256" t="s">
        <v>73</v>
      </c>
      <c r="B132" s="257"/>
      <c r="C132" s="258"/>
      <c r="D132" s="26" t="s">
        <v>77</v>
      </c>
      <c r="E132" s="25" t="s">
        <v>32</v>
      </c>
      <c r="F132" s="26" t="s">
        <v>77</v>
      </c>
      <c r="G132" s="25" t="s">
        <v>32</v>
      </c>
      <c r="H132" s="26" t="s">
        <v>77</v>
      </c>
      <c r="I132" s="25" t="s">
        <v>32</v>
      </c>
      <c r="J132" s="26" t="s">
        <v>77</v>
      </c>
      <c r="K132" s="25" t="s">
        <v>32</v>
      </c>
      <c r="L132" s="26" t="s">
        <v>77</v>
      </c>
      <c r="M132" s="25" t="s">
        <v>32</v>
      </c>
      <c r="N132" s="26" t="s">
        <v>77</v>
      </c>
      <c r="O132" s="25" t="s">
        <v>32</v>
      </c>
      <c r="P132" s="26" t="s">
        <v>77</v>
      </c>
      <c r="Q132" s="25" t="s">
        <v>32</v>
      </c>
      <c r="R132" s="26" t="s">
        <v>77</v>
      </c>
      <c r="S132" s="25" t="s">
        <v>32</v>
      </c>
      <c r="T132" s="26" t="s">
        <v>77</v>
      </c>
      <c r="U132" s="25" t="s">
        <v>32</v>
      </c>
      <c r="V132" s="26" t="s">
        <v>77</v>
      </c>
      <c r="W132" s="25" t="s">
        <v>32</v>
      </c>
      <c r="X132" s="26" t="s">
        <v>77</v>
      </c>
      <c r="Y132" s="25" t="s">
        <v>32</v>
      </c>
      <c r="AT132" s="137"/>
    </row>
    <row r="133" spans="1:46" ht="25" hidden="1" customHeight="1" x14ac:dyDescent="0.25">
      <c r="A133" s="262" t="s">
        <v>93</v>
      </c>
      <c r="B133" s="263"/>
      <c r="C133" s="264"/>
      <c r="D133" s="79"/>
      <c r="E133" s="53">
        <f>IF(D133&gt;0,D133*$E$123*$E$124,0)</f>
        <v>0</v>
      </c>
      <c r="F133" s="79"/>
      <c r="G133" s="53">
        <f>IF(F133&gt;0,F133*$E$123*$E$124,0)</f>
        <v>0</v>
      </c>
      <c r="H133" s="79"/>
      <c r="I133" s="53">
        <f>IF(H133&gt;0,H133*$E$123*$E$124,0)</f>
        <v>0</v>
      </c>
      <c r="J133" s="79"/>
      <c r="K133" s="53">
        <f>IF(J133&gt;0,J133*$E$123*$E$124,0)</f>
        <v>0</v>
      </c>
      <c r="L133" s="79"/>
      <c r="M133" s="53">
        <f>IF(L133&gt;0,L133*$E$123*$E$124,0)</f>
        <v>0</v>
      </c>
      <c r="N133" s="79"/>
      <c r="O133" s="53">
        <f>IF(N133&gt;0,N133*$E$123*$E$124,0)</f>
        <v>0</v>
      </c>
      <c r="P133" s="79"/>
      <c r="Q133" s="53">
        <f>IF(P133&gt;0,P133*$E$123*$E$124,0)</f>
        <v>0</v>
      </c>
      <c r="R133" s="79"/>
      <c r="S133" s="53">
        <f>IF(R133&gt;0,R133*$E$123*$E$124,0)</f>
        <v>0</v>
      </c>
      <c r="T133" s="79"/>
      <c r="U133" s="53">
        <f>IF(T133&gt;0,T133*$E$123*$E$124,0)</f>
        <v>0</v>
      </c>
      <c r="V133" s="79"/>
      <c r="W133" s="53">
        <f>IF(V133&gt;0,V133*$E$123*$E$124,0)</f>
        <v>0</v>
      </c>
      <c r="X133" s="79"/>
      <c r="Y133" s="53">
        <f>IF(X133&gt;0,X133*$E$123*$E$124,0)</f>
        <v>0</v>
      </c>
      <c r="AT133" s="137"/>
    </row>
    <row r="134" spans="1:46" ht="25" hidden="1" customHeight="1" x14ac:dyDescent="0.25">
      <c r="A134" s="259" t="s">
        <v>109</v>
      </c>
      <c r="B134" s="260"/>
      <c r="C134" s="261"/>
      <c r="D134" s="80"/>
      <c r="E134" s="53">
        <f>IF(D134&gt;0,D134*$E$123*$E$124,0)</f>
        <v>0</v>
      </c>
      <c r="F134" s="80"/>
      <c r="G134" s="53">
        <f>IF(F134&gt;0,F134*$E$123*$E$124,0)</f>
        <v>0</v>
      </c>
      <c r="H134" s="80"/>
      <c r="I134" s="53">
        <f>IF(H134&gt;0,H134*$E$123*$E$124,0)</f>
        <v>0</v>
      </c>
      <c r="J134" s="80"/>
      <c r="K134" s="53">
        <f>IF(J134&gt;0,J134*$E$123*$E$124,0)</f>
        <v>0</v>
      </c>
      <c r="L134" s="80"/>
      <c r="M134" s="53">
        <f>IF(L134&gt;0,L134*$E$123*$E$124,0)</f>
        <v>0</v>
      </c>
      <c r="N134" s="80"/>
      <c r="O134" s="53">
        <f>IF(N134&gt;0,N134*$E$123*$E$124,0)</f>
        <v>0</v>
      </c>
      <c r="P134" s="80"/>
      <c r="Q134" s="53">
        <f>IF(P134&gt;0,P134*$E$123*$E$124,0)</f>
        <v>0</v>
      </c>
      <c r="R134" s="80"/>
      <c r="S134" s="53">
        <f>IF(R134&gt;0,R134*$E$123*$E$124,0)</f>
        <v>0</v>
      </c>
      <c r="T134" s="80"/>
      <c r="U134" s="53">
        <f>IF(T134&gt;0,T134*$E$123*$E$124,0)</f>
        <v>0</v>
      </c>
      <c r="V134" s="80"/>
      <c r="W134" s="53">
        <f>IF(V134&gt;0,V134*$E$123*$E$124,0)</f>
        <v>0</v>
      </c>
      <c r="X134" s="80"/>
      <c r="Y134" s="53">
        <f>IF(X134&gt;0,X134*$E$123*$E$124,0)</f>
        <v>0</v>
      </c>
      <c r="AT134" s="137"/>
    </row>
    <row r="135" spans="1:46" s="1" customFormat="1" ht="25" hidden="1" customHeight="1" thickBot="1" x14ac:dyDescent="0.3">
      <c r="A135" s="246" t="s">
        <v>74</v>
      </c>
      <c r="B135" s="247"/>
      <c r="C135" s="135">
        <f>SUM(D135:Y135)</f>
        <v>0</v>
      </c>
      <c r="D135" s="8"/>
      <c r="E135" s="14">
        <f>SUM(E133:E134)</f>
        <v>0</v>
      </c>
      <c r="F135" s="8"/>
      <c r="G135" s="14">
        <f>SUM(G133:G134)</f>
        <v>0</v>
      </c>
      <c r="H135" s="8"/>
      <c r="I135" s="14">
        <f>SUM(I133:I134)</f>
        <v>0</v>
      </c>
      <c r="J135" s="8"/>
      <c r="K135" s="14">
        <f>SUM(K133:K134)</f>
        <v>0</v>
      </c>
      <c r="L135" s="8"/>
      <c r="M135" s="14">
        <f>SUM(M133:M134)</f>
        <v>0</v>
      </c>
      <c r="N135" s="8"/>
      <c r="O135" s="14">
        <f>SUM(O133:O134)</f>
        <v>0</v>
      </c>
      <c r="P135" s="8"/>
      <c r="Q135" s="14">
        <f>SUM(Q133:Q134)</f>
        <v>0</v>
      </c>
      <c r="R135" s="8"/>
      <c r="S135" s="14">
        <f>SUM(S133:S134)</f>
        <v>0</v>
      </c>
      <c r="T135" s="8"/>
      <c r="U135" s="14">
        <f>SUM(U133:U134)</f>
        <v>0</v>
      </c>
      <c r="V135" s="8"/>
      <c r="W135" s="14">
        <f>SUM(W133:W134)</f>
        <v>0</v>
      </c>
      <c r="X135" s="8"/>
      <c r="Y135" s="14">
        <f>SUM(Y133:Y134)</f>
        <v>0</v>
      </c>
      <c r="Z135" s="118">
        <f>E135</f>
        <v>0</v>
      </c>
      <c r="AA135" s="9"/>
      <c r="AB135" s="118">
        <f>G135</f>
        <v>0</v>
      </c>
      <c r="AC135" s="9"/>
      <c r="AD135" s="118">
        <f>I135</f>
        <v>0</v>
      </c>
      <c r="AE135" s="9"/>
      <c r="AF135" s="118">
        <f>K135</f>
        <v>0</v>
      </c>
      <c r="AG135" s="9"/>
      <c r="AH135" s="118">
        <f>M135</f>
        <v>0</v>
      </c>
      <c r="AI135" s="9"/>
      <c r="AJ135" s="118">
        <f>O135</f>
        <v>0</v>
      </c>
      <c r="AK135" s="9"/>
      <c r="AL135" s="118">
        <f>Q135</f>
        <v>0</v>
      </c>
      <c r="AM135" s="9"/>
      <c r="AN135" s="118">
        <f>S135</f>
        <v>0</v>
      </c>
      <c r="AO135" s="9"/>
      <c r="AP135" s="118">
        <f>U135</f>
        <v>0</v>
      </c>
      <c r="AQ135" s="9"/>
      <c r="AR135" s="118">
        <f>W135</f>
        <v>0</v>
      </c>
      <c r="AS135" s="9"/>
      <c r="AT135" s="118">
        <f>Y135</f>
        <v>0</v>
      </c>
    </row>
    <row r="136" spans="1:46" s="1" customFormat="1" ht="42" customHeight="1" thickBot="1" x14ac:dyDescent="0.3">
      <c r="A136" s="205" t="s">
        <v>45</v>
      </c>
      <c r="B136" s="206"/>
      <c r="C136" s="207"/>
      <c r="D136" s="113"/>
      <c r="E136" s="117">
        <f>Z136</f>
        <v>0</v>
      </c>
      <c r="F136" s="113"/>
      <c r="G136" s="117">
        <f>AB136</f>
        <v>0</v>
      </c>
      <c r="H136" s="113"/>
      <c r="I136" s="117">
        <f>AD136</f>
        <v>0</v>
      </c>
      <c r="J136" s="113"/>
      <c r="K136" s="117">
        <f>AF136</f>
        <v>0</v>
      </c>
      <c r="L136" s="113"/>
      <c r="M136" s="117">
        <f>AH136</f>
        <v>0</v>
      </c>
      <c r="N136" s="113"/>
      <c r="O136" s="117">
        <f>AJ136</f>
        <v>0</v>
      </c>
      <c r="P136" s="113"/>
      <c r="Q136" s="117">
        <f>AL136</f>
        <v>0</v>
      </c>
      <c r="R136" s="113"/>
      <c r="S136" s="117">
        <f>AN136</f>
        <v>0</v>
      </c>
      <c r="T136" s="113"/>
      <c r="U136" s="117">
        <f>AP136</f>
        <v>0</v>
      </c>
      <c r="V136" s="113"/>
      <c r="W136" s="117">
        <f>AR136</f>
        <v>0</v>
      </c>
      <c r="X136" s="15"/>
      <c r="Y136" s="16">
        <f>AT136</f>
        <v>0</v>
      </c>
      <c r="Z136" s="118">
        <f>SUM(Z129:Z135)</f>
        <v>0</v>
      </c>
      <c r="AA136" s="9"/>
      <c r="AB136" s="118">
        <f>SUM(AB129:AB135)</f>
        <v>0</v>
      </c>
      <c r="AC136" s="9"/>
      <c r="AD136" s="118">
        <f>SUM(AD129:AD135)</f>
        <v>0</v>
      </c>
      <c r="AE136" s="9"/>
      <c r="AF136" s="118">
        <f>SUM(AF129:AF135)</f>
        <v>0</v>
      </c>
      <c r="AG136" s="9"/>
      <c r="AH136" s="118">
        <f>SUM(AH129:AH135)</f>
        <v>0</v>
      </c>
      <c r="AI136" s="9"/>
      <c r="AJ136" s="118">
        <f>SUM(AJ129:AJ135)</f>
        <v>0</v>
      </c>
      <c r="AK136" s="9"/>
      <c r="AL136" s="118">
        <f>SUM(AL129:AL135)</f>
        <v>0</v>
      </c>
      <c r="AM136" s="9"/>
      <c r="AN136" s="118">
        <f>SUM(AN129:AN135)</f>
        <v>0</v>
      </c>
      <c r="AO136" s="9"/>
      <c r="AP136" s="118">
        <f>SUM(AP129:AP135)</f>
        <v>0</v>
      </c>
      <c r="AQ136" s="9"/>
      <c r="AR136" s="118">
        <f>SUM(AR129:AR135)</f>
        <v>0</v>
      </c>
      <c r="AS136" s="9"/>
      <c r="AT136" s="118">
        <f>SUM(AT129:AT135)</f>
        <v>0</v>
      </c>
    </row>
    <row r="137" spans="1:46" ht="42" customHeight="1" thickBot="1" x14ac:dyDescent="0.3">
      <c r="A137" s="205" t="s">
        <v>46</v>
      </c>
      <c r="B137" s="206"/>
      <c r="C137" s="207"/>
      <c r="D137" s="265">
        <f>SUM(D136:Y136)</f>
        <v>0</v>
      </c>
      <c r="E137" s="266"/>
      <c r="F137" s="266"/>
      <c r="G137" s="266"/>
      <c r="H137" s="266"/>
      <c r="I137" s="266"/>
      <c r="J137" s="266"/>
      <c r="K137" s="266"/>
      <c r="L137" s="266"/>
      <c r="M137" s="266"/>
      <c r="N137" s="266"/>
      <c r="O137" s="266"/>
      <c r="P137" s="266"/>
      <c r="Q137" s="266"/>
      <c r="R137" s="266"/>
      <c r="S137" s="266"/>
      <c r="T137" s="266"/>
      <c r="U137" s="266"/>
      <c r="V137" s="266"/>
      <c r="W137" s="266"/>
      <c r="X137" s="266"/>
      <c r="Y137" s="267"/>
      <c r="Z137" s="138"/>
      <c r="AA137" s="138"/>
      <c r="AB137" s="138"/>
      <c r="AC137" s="138"/>
      <c r="AD137" s="138"/>
      <c r="AE137" s="138"/>
      <c r="AF137" s="138"/>
      <c r="AG137" s="138"/>
      <c r="AH137" s="138"/>
      <c r="AI137" s="138"/>
      <c r="AJ137" s="138"/>
      <c r="AK137" s="138"/>
      <c r="AL137" s="138"/>
      <c r="AM137" s="138"/>
      <c r="AN137" s="138"/>
      <c r="AO137" s="138"/>
      <c r="AP137" s="138"/>
      <c r="AQ137" s="138"/>
      <c r="AR137" s="138"/>
      <c r="AS137" s="138"/>
    </row>
    <row r="139" spans="1:46" ht="33" customHeight="1" x14ac:dyDescent="0.25">
      <c r="A139" s="4" t="s">
        <v>28</v>
      </c>
      <c r="B139" s="4"/>
      <c r="C139" s="34"/>
      <c r="D139" s="1"/>
    </row>
    <row r="140" spans="1:46" ht="15.5" x14ac:dyDescent="0.3">
      <c r="A140" s="5" t="s">
        <v>29</v>
      </c>
      <c r="B140" s="5"/>
      <c r="C140" s="59" t="s">
        <v>97</v>
      </c>
      <c r="D140" s="213" t="str">
        <f>IF('Grundlagen Honorarermittlung'!C59="","",'Grundlagen Honorarermittlung'!C59)</f>
        <v/>
      </c>
      <c r="E140" s="213"/>
    </row>
    <row r="141" spans="1:46" ht="13" thickBot="1" x14ac:dyDescent="0.3"/>
    <row r="142" spans="1:46" s="3" customFormat="1" ht="21" customHeight="1" x14ac:dyDescent="0.25">
      <c r="A142" s="242" t="s">
        <v>30</v>
      </c>
      <c r="B142" s="95"/>
      <c r="C142" s="42"/>
      <c r="D142" s="216" t="str">
        <f>$D$13</f>
        <v>Bauherr 1</v>
      </c>
      <c r="E142" s="217"/>
      <c r="F142" s="216" t="str">
        <f>$F$13</f>
        <v>Bauherr 2</v>
      </c>
      <c r="G142" s="217"/>
      <c r="H142" s="216" t="str">
        <f>$H$13</f>
        <v>Bauherr 3</v>
      </c>
      <c r="I142" s="217"/>
      <c r="J142" s="216" t="str">
        <f>$J$13</f>
        <v>Bauherr 4</v>
      </c>
      <c r="K142" s="217"/>
      <c r="L142" s="216" t="str">
        <f>$L$13</f>
        <v>Bauherr 5</v>
      </c>
      <c r="M142" s="217"/>
      <c r="N142" s="216" t="str">
        <f>$N$13</f>
        <v>Bauherr 6</v>
      </c>
      <c r="O142" s="217"/>
      <c r="P142" s="216" t="str">
        <f>$P$13</f>
        <v>Bauherr 7</v>
      </c>
      <c r="Q142" s="217"/>
      <c r="R142" s="216" t="str">
        <f>$R$13</f>
        <v>Bauherr 8</v>
      </c>
      <c r="S142" s="217"/>
      <c r="T142" s="216" t="str">
        <f>$T$13</f>
        <v>Bauherr 9</v>
      </c>
      <c r="U142" s="217"/>
      <c r="V142" s="216" t="str">
        <f>$V$13</f>
        <v>Bauherr 10</v>
      </c>
      <c r="W142" s="217"/>
      <c r="X142" s="216" t="str">
        <f>$X$13</f>
        <v>Bauherr 11</v>
      </c>
      <c r="Y142" s="217"/>
      <c r="Z142" s="101"/>
      <c r="AA142" s="101"/>
      <c r="AB142" s="101"/>
      <c r="AC142" s="101"/>
      <c r="AD142" s="101"/>
      <c r="AE142" s="101"/>
      <c r="AF142" s="101"/>
      <c r="AG142" s="101"/>
      <c r="AH142" s="101"/>
      <c r="AI142" s="101"/>
      <c r="AJ142" s="101"/>
      <c r="AK142" s="101"/>
      <c r="AL142" s="101"/>
      <c r="AM142" s="101"/>
      <c r="AN142" s="101"/>
      <c r="AO142" s="101"/>
      <c r="AP142" s="101"/>
      <c r="AQ142" s="101"/>
      <c r="AR142" s="101"/>
      <c r="AS142" s="101"/>
    </row>
    <row r="143" spans="1:46" s="1" customFormat="1" ht="21" customHeight="1" thickBot="1" x14ac:dyDescent="0.3">
      <c r="A143" s="243"/>
      <c r="B143" s="96"/>
      <c r="C143" s="49"/>
      <c r="D143" s="214" t="str">
        <f>IF($D$14&gt;0,$D$14,"")</f>
        <v>IWB</v>
      </c>
      <c r="E143" s="215"/>
      <c r="F143" s="214" t="str">
        <f>IF($F$14&gt;0,$F$14,"")</f>
        <v>TBA</v>
      </c>
      <c r="G143" s="215"/>
      <c r="H143" s="214" t="str">
        <f>IF($H$14&gt;0,$H$14,"")</f>
        <v/>
      </c>
      <c r="I143" s="215"/>
      <c r="J143" s="214" t="str">
        <f>IF($J$14&gt;0,$J$14,"")</f>
        <v/>
      </c>
      <c r="K143" s="215"/>
      <c r="L143" s="214" t="str">
        <f>IF($L$14&gt;0,$L$14,"")</f>
        <v/>
      </c>
      <c r="M143" s="215"/>
      <c r="N143" s="214" t="str">
        <f>IF($N$14&gt;0,$N$14,"")</f>
        <v/>
      </c>
      <c r="O143" s="215"/>
      <c r="P143" s="214" t="str">
        <f>IF($P$14&gt;0,$P$14,"")</f>
        <v/>
      </c>
      <c r="Q143" s="215"/>
      <c r="R143" s="214" t="str">
        <f>IF($R$14&gt;0,$R$14,"")</f>
        <v/>
      </c>
      <c r="S143" s="215"/>
      <c r="T143" s="214" t="str">
        <f>IF($T$14&gt;0,$T$14,"")</f>
        <v/>
      </c>
      <c r="U143" s="215"/>
      <c r="V143" s="214" t="str">
        <f>IF($V$14&gt;0,$V$14,"")</f>
        <v/>
      </c>
      <c r="W143" s="215"/>
      <c r="X143" s="214" t="str">
        <f>IF($X$14&gt;0,$X$14,"")</f>
        <v/>
      </c>
      <c r="Y143" s="215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9"/>
      <c r="AO143" s="9"/>
      <c r="AP143" s="9"/>
      <c r="AQ143" s="9"/>
      <c r="AR143" s="9"/>
      <c r="AS143" s="9"/>
    </row>
    <row r="144" spans="1:46" ht="25" customHeight="1" thickBot="1" x14ac:dyDescent="0.3">
      <c r="A144" s="61" t="s">
        <v>160</v>
      </c>
      <c r="B144" s="107"/>
      <c r="C144" s="62"/>
      <c r="D144" s="251">
        <v>4000</v>
      </c>
      <c r="E144" s="252"/>
      <c r="F144" s="251">
        <v>1000</v>
      </c>
      <c r="G144" s="252"/>
      <c r="H144" s="251"/>
      <c r="I144" s="252"/>
      <c r="J144" s="251"/>
      <c r="K144" s="252"/>
      <c r="L144" s="251"/>
      <c r="M144" s="252"/>
      <c r="N144" s="251"/>
      <c r="O144" s="252"/>
      <c r="P144" s="251"/>
      <c r="Q144" s="252"/>
      <c r="R144" s="251"/>
      <c r="S144" s="252"/>
      <c r="T144" s="251"/>
      <c r="U144" s="252"/>
      <c r="V144" s="251"/>
      <c r="W144" s="252"/>
      <c r="X144" s="251"/>
      <c r="Y144" s="252"/>
    </row>
    <row r="145" spans="1:45" ht="42" customHeight="1" thickBot="1" x14ac:dyDescent="0.3">
      <c r="A145" s="36" t="s">
        <v>31</v>
      </c>
      <c r="B145" s="105"/>
      <c r="C145" s="52"/>
      <c r="D145" s="265">
        <f>SUM(D144:Y144)</f>
        <v>5000</v>
      </c>
      <c r="E145" s="266"/>
      <c r="F145" s="266"/>
      <c r="G145" s="266"/>
      <c r="H145" s="266"/>
      <c r="I145" s="266"/>
      <c r="J145" s="266"/>
      <c r="K145" s="266"/>
      <c r="L145" s="266"/>
      <c r="M145" s="266"/>
      <c r="N145" s="266"/>
      <c r="O145" s="266"/>
      <c r="P145" s="266"/>
      <c r="Q145" s="266"/>
      <c r="R145" s="266"/>
      <c r="S145" s="266"/>
      <c r="T145" s="266"/>
      <c r="U145" s="266"/>
      <c r="V145" s="266"/>
      <c r="W145" s="266"/>
      <c r="X145" s="266"/>
      <c r="Y145" s="267"/>
      <c r="Z145" s="138"/>
      <c r="AA145" s="138"/>
      <c r="AB145" s="138"/>
      <c r="AC145" s="138"/>
      <c r="AD145" s="138"/>
      <c r="AE145" s="138"/>
      <c r="AF145" s="138"/>
      <c r="AG145" s="138"/>
      <c r="AH145" s="138"/>
      <c r="AI145" s="138"/>
      <c r="AJ145" s="138"/>
      <c r="AK145" s="138"/>
      <c r="AL145" s="138"/>
      <c r="AM145" s="138"/>
      <c r="AN145" s="138"/>
      <c r="AO145" s="138"/>
      <c r="AP145" s="138"/>
      <c r="AQ145" s="138"/>
      <c r="AR145" s="138"/>
      <c r="AS145" s="138"/>
    </row>
  </sheetData>
  <sheetProtection password="EBC9" sheet="1" objects="1" scenarios="1"/>
  <mergeCells count="376">
    <mergeCell ref="R111:S111"/>
    <mergeCell ref="T111:U111"/>
    <mergeCell ref="V111:W111"/>
    <mergeCell ref="X111:Y111"/>
    <mergeCell ref="D145:Y145"/>
    <mergeCell ref="D114:Y114"/>
    <mergeCell ref="D127:E127"/>
    <mergeCell ref="F128:G128"/>
    <mergeCell ref="H128:I128"/>
    <mergeCell ref="J128:K128"/>
    <mergeCell ref="L127:M127"/>
    <mergeCell ref="P142:Q142"/>
    <mergeCell ref="N142:O142"/>
    <mergeCell ref="D144:E144"/>
    <mergeCell ref="D137:Y137"/>
    <mergeCell ref="N128:O128"/>
    <mergeCell ref="P144:Q144"/>
    <mergeCell ref="F144:G144"/>
    <mergeCell ref="H144:I144"/>
    <mergeCell ref="J144:K144"/>
    <mergeCell ref="R144:S144"/>
    <mergeCell ref="T144:U144"/>
    <mergeCell ref="V144:W144"/>
    <mergeCell ref="X144:Y144"/>
    <mergeCell ref="R143:S143"/>
    <mergeCell ref="T143:U143"/>
    <mergeCell ref="R127:S127"/>
    <mergeCell ref="T127:U127"/>
    <mergeCell ref="V127:W127"/>
    <mergeCell ref="X127:Y127"/>
    <mergeCell ref="R128:S128"/>
    <mergeCell ref="T128:U128"/>
    <mergeCell ref="V128:W128"/>
    <mergeCell ref="X128:Y128"/>
    <mergeCell ref="V143:W143"/>
    <mergeCell ref="X143:Y143"/>
    <mergeCell ref="R142:S142"/>
    <mergeCell ref="T142:U142"/>
    <mergeCell ref="V142:W142"/>
    <mergeCell ref="X142:Y142"/>
    <mergeCell ref="R110:S110"/>
    <mergeCell ref="T110:U110"/>
    <mergeCell ref="V110:W110"/>
    <mergeCell ref="X110:Y110"/>
    <mergeCell ref="R90:S90"/>
    <mergeCell ref="T90:U90"/>
    <mergeCell ref="V90:W90"/>
    <mergeCell ref="X90:Y90"/>
    <mergeCell ref="R91:S91"/>
    <mergeCell ref="T91:U91"/>
    <mergeCell ref="V91:W91"/>
    <mergeCell ref="X91:Y91"/>
    <mergeCell ref="R106:S106"/>
    <mergeCell ref="T106:U106"/>
    <mergeCell ref="V106:W106"/>
    <mergeCell ref="X106:Y106"/>
    <mergeCell ref="R107:S107"/>
    <mergeCell ref="T107:U107"/>
    <mergeCell ref="V107:W107"/>
    <mergeCell ref="X107:Y107"/>
    <mergeCell ref="R108:S108"/>
    <mergeCell ref="T108:U108"/>
    <mergeCell ref="X68:Y68"/>
    <mergeCell ref="R89:S89"/>
    <mergeCell ref="T89:U89"/>
    <mergeCell ref="V89:W89"/>
    <mergeCell ref="X89:Y89"/>
    <mergeCell ref="D77:Y77"/>
    <mergeCell ref="L67:M67"/>
    <mergeCell ref="V108:W108"/>
    <mergeCell ref="X108:Y108"/>
    <mergeCell ref="H107:I107"/>
    <mergeCell ref="F106:G106"/>
    <mergeCell ref="H89:I89"/>
    <mergeCell ref="D90:E90"/>
    <mergeCell ref="H68:I68"/>
    <mergeCell ref="D106:E106"/>
    <mergeCell ref="H90:I90"/>
    <mergeCell ref="D91:E91"/>
    <mergeCell ref="F91:G91"/>
    <mergeCell ref="X23:Y23"/>
    <mergeCell ref="R24:S24"/>
    <mergeCell ref="T24:U24"/>
    <mergeCell ref="V24:W24"/>
    <mergeCell ref="X24:Y24"/>
    <mergeCell ref="T44:U44"/>
    <mergeCell ref="V44:W44"/>
    <mergeCell ref="X44:Y44"/>
    <mergeCell ref="R45:S45"/>
    <mergeCell ref="T45:U45"/>
    <mergeCell ref="V45:W45"/>
    <mergeCell ref="X45:Y45"/>
    <mergeCell ref="R16:S16"/>
    <mergeCell ref="T16:U16"/>
    <mergeCell ref="V16:W16"/>
    <mergeCell ref="X16:Y16"/>
    <mergeCell ref="T17:U17"/>
    <mergeCell ref="V17:W17"/>
    <mergeCell ref="X17:Y17"/>
    <mergeCell ref="R17:S17"/>
    <mergeCell ref="R18:S18"/>
    <mergeCell ref="T18:U18"/>
    <mergeCell ref="V18:W18"/>
    <mergeCell ref="X18:Y18"/>
    <mergeCell ref="X14:Y14"/>
    <mergeCell ref="R13:S13"/>
    <mergeCell ref="T13:U13"/>
    <mergeCell ref="V13:W13"/>
    <mergeCell ref="X13:Y13"/>
    <mergeCell ref="R14:S14"/>
    <mergeCell ref="T14:U14"/>
    <mergeCell ref="V14:W14"/>
    <mergeCell ref="X15:Y15"/>
    <mergeCell ref="R15:S15"/>
    <mergeCell ref="T15:U15"/>
    <mergeCell ref="V15:W15"/>
    <mergeCell ref="V19:W19"/>
    <mergeCell ref="X19:Y19"/>
    <mergeCell ref="R67:S67"/>
    <mergeCell ref="R44:S44"/>
    <mergeCell ref="F19:G19"/>
    <mergeCell ref="H19:I19"/>
    <mergeCell ref="F45:G45"/>
    <mergeCell ref="R20:S20"/>
    <mergeCell ref="T20:U20"/>
    <mergeCell ref="V20:W20"/>
    <mergeCell ref="X20:Y20"/>
    <mergeCell ref="R19:S19"/>
    <mergeCell ref="T19:U19"/>
    <mergeCell ref="R21:S21"/>
    <mergeCell ref="T21:U21"/>
    <mergeCell ref="V21:W21"/>
    <mergeCell ref="X21:Y21"/>
    <mergeCell ref="R22:S22"/>
    <mergeCell ref="T22:U22"/>
    <mergeCell ref="V22:W22"/>
    <mergeCell ref="X22:Y22"/>
    <mergeCell ref="R23:S23"/>
    <mergeCell ref="T23:U23"/>
    <mergeCell ref="V23:W23"/>
    <mergeCell ref="A137:C137"/>
    <mergeCell ref="A132:C132"/>
    <mergeCell ref="A134:C134"/>
    <mergeCell ref="A133:C133"/>
    <mergeCell ref="A136:C136"/>
    <mergeCell ref="A130:C130"/>
    <mergeCell ref="A74:C74"/>
    <mergeCell ref="A77:C77"/>
    <mergeCell ref="A135:B135"/>
    <mergeCell ref="A75:B75"/>
    <mergeCell ref="A76:B76"/>
    <mergeCell ref="A127:A128"/>
    <mergeCell ref="A114:C114"/>
    <mergeCell ref="A100:C100"/>
    <mergeCell ref="A110:B110"/>
    <mergeCell ref="A106:B106"/>
    <mergeCell ref="A107:B107"/>
    <mergeCell ref="A105:C105"/>
    <mergeCell ref="A91:B91"/>
    <mergeCell ref="A93:C93"/>
    <mergeCell ref="A99:C99"/>
    <mergeCell ref="A89:A90"/>
    <mergeCell ref="P45:Q45"/>
    <mergeCell ref="H67:I67"/>
    <mergeCell ref="F89:G89"/>
    <mergeCell ref="A49:C49"/>
    <mergeCell ref="A44:A45"/>
    <mergeCell ref="A51:C51"/>
    <mergeCell ref="A50:C50"/>
    <mergeCell ref="A70:C70"/>
    <mergeCell ref="A54:C54"/>
    <mergeCell ref="A67:A68"/>
    <mergeCell ref="A47:C47"/>
    <mergeCell ref="A52:B52"/>
    <mergeCell ref="A53:B53"/>
    <mergeCell ref="A73:C73"/>
    <mergeCell ref="A72:C72"/>
    <mergeCell ref="D54:Y54"/>
    <mergeCell ref="L44:M44"/>
    <mergeCell ref="N44:O44"/>
    <mergeCell ref="T67:U67"/>
    <mergeCell ref="V67:W67"/>
    <mergeCell ref="X67:Y67"/>
    <mergeCell ref="R68:S68"/>
    <mergeCell ref="T68:U68"/>
    <mergeCell ref="V68:W68"/>
    <mergeCell ref="H21:I21"/>
    <mergeCell ref="J21:K21"/>
    <mergeCell ref="H23:I23"/>
    <mergeCell ref="D18:E18"/>
    <mergeCell ref="J44:K44"/>
    <mergeCell ref="D44:E44"/>
    <mergeCell ref="H91:I91"/>
    <mergeCell ref="J91:K91"/>
    <mergeCell ref="P44:Q44"/>
    <mergeCell ref="H44:I44"/>
    <mergeCell ref="F44:G44"/>
    <mergeCell ref="J45:K45"/>
    <mergeCell ref="D45:E45"/>
    <mergeCell ref="N67:O67"/>
    <mergeCell ref="L90:M90"/>
    <mergeCell ref="N68:O68"/>
    <mergeCell ref="L45:M45"/>
    <mergeCell ref="N45:O45"/>
    <mergeCell ref="J89:K89"/>
    <mergeCell ref="L89:M89"/>
    <mergeCell ref="D89:E89"/>
    <mergeCell ref="P67:Q67"/>
    <mergeCell ref="H45:I45"/>
    <mergeCell ref="J67:K67"/>
    <mergeCell ref="D27:G27"/>
    <mergeCell ref="F21:G21"/>
    <mergeCell ref="F23:G23"/>
    <mergeCell ref="F22:G22"/>
    <mergeCell ref="F20:G20"/>
    <mergeCell ref="D31:G31"/>
    <mergeCell ref="D61:E61"/>
    <mergeCell ref="D83:E83"/>
    <mergeCell ref="D68:E68"/>
    <mergeCell ref="D20:E20"/>
    <mergeCell ref="D67:E67"/>
    <mergeCell ref="F67:G67"/>
    <mergeCell ref="H127:I127"/>
    <mergeCell ref="J127:K127"/>
    <mergeCell ref="F127:G127"/>
    <mergeCell ref="P68:Q68"/>
    <mergeCell ref="N89:O89"/>
    <mergeCell ref="P89:Q89"/>
    <mergeCell ref="F68:G68"/>
    <mergeCell ref="D121:E121"/>
    <mergeCell ref="L68:M68"/>
    <mergeCell ref="N107:O107"/>
    <mergeCell ref="L107:M107"/>
    <mergeCell ref="J107:K107"/>
    <mergeCell ref="P106:Q106"/>
    <mergeCell ref="L108:M108"/>
    <mergeCell ref="H108:I108"/>
    <mergeCell ref="J108:K108"/>
    <mergeCell ref="H106:I106"/>
    <mergeCell ref="J68:K68"/>
    <mergeCell ref="D108:E108"/>
    <mergeCell ref="F108:G108"/>
    <mergeCell ref="J90:K90"/>
    <mergeCell ref="F90:G90"/>
    <mergeCell ref="D107:E107"/>
    <mergeCell ref="F107:G107"/>
    <mergeCell ref="L144:M144"/>
    <mergeCell ref="N144:O144"/>
    <mergeCell ref="J143:K143"/>
    <mergeCell ref="L143:M143"/>
    <mergeCell ref="N143:O143"/>
    <mergeCell ref="P143:Q143"/>
    <mergeCell ref="A142:A143"/>
    <mergeCell ref="D142:E142"/>
    <mergeCell ref="F142:G142"/>
    <mergeCell ref="H142:I142"/>
    <mergeCell ref="D143:E143"/>
    <mergeCell ref="F143:G143"/>
    <mergeCell ref="H143:I143"/>
    <mergeCell ref="J142:K142"/>
    <mergeCell ref="L142:M142"/>
    <mergeCell ref="P16:Q16"/>
    <mergeCell ref="L23:M23"/>
    <mergeCell ref="P19:Q19"/>
    <mergeCell ref="N23:O23"/>
    <mergeCell ref="P17:Q17"/>
    <mergeCell ref="P15:Q15"/>
    <mergeCell ref="L17:M17"/>
    <mergeCell ref="N20:O20"/>
    <mergeCell ref="J13:K13"/>
    <mergeCell ref="N17:O17"/>
    <mergeCell ref="L15:M15"/>
    <mergeCell ref="J17:K17"/>
    <mergeCell ref="N13:O13"/>
    <mergeCell ref="L13:M13"/>
    <mergeCell ref="P13:Q13"/>
    <mergeCell ref="P23:Q23"/>
    <mergeCell ref="J19:K19"/>
    <mergeCell ref="J18:K18"/>
    <mergeCell ref="J20:K20"/>
    <mergeCell ref="A16:C16"/>
    <mergeCell ref="A17:C17"/>
    <mergeCell ref="A20:C20"/>
    <mergeCell ref="A18:C18"/>
    <mergeCell ref="F13:G13"/>
    <mergeCell ref="H13:I13"/>
    <mergeCell ref="J15:K15"/>
    <mergeCell ref="J16:K16"/>
    <mergeCell ref="F15:G15"/>
    <mergeCell ref="H16:I16"/>
    <mergeCell ref="F17:G17"/>
    <mergeCell ref="H15:I15"/>
    <mergeCell ref="F18:G18"/>
    <mergeCell ref="H18:I18"/>
    <mergeCell ref="P24:Q24"/>
    <mergeCell ref="J24:K24"/>
    <mergeCell ref="H22:I22"/>
    <mergeCell ref="J22:K22"/>
    <mergeCell ref="P22:Q22"/>
    <mergeCell ref="L24:M24"/>
    <mergeCell ref="J14:K14"/>
    <mergeCell ref="L14:M14"/>
    <mergeCell ref="N14:O14"/>
    <mergeCell ref="P21:Q21"/>
    <mergeCell ref="N15:O15"/>
    <mergeCell ref="N16:O16"/>
    <mergeCell ref="P14:Q14"/>
    <mergeCell ref="P18:Q18"/>
    <mergeCell ref="P20:Q20"/>
    <mergeCell ref="N19:O19"/>
    <mergeCell ref="N18:O18"/>
    <mergeCell ref="L21:M21"/>
    <mergeCell ref="N21:O21"/>
    <mergeCell ref="L18:M18"/>
    <mergeCell ref="L19:M19"/>
    <mergeCell ref="H24:I24"/>
    <mergeCell ref="J23:K23"/>
    <mergeCell ref="H20:I20"/>
    <mergeCell ref="C7:E7"/>
    <mergeCell ref="D38:E38"/>
    <mergeCell ref="D23:E23"/>
    <mergeCell ref="D25:E25"/>
    <mergeCell ref="D24:E24"/>
    <mergeCell ref="D21:E21"/>
    <mergeCell ref="D22:E22"/>
    <mergeCell ref="N24:O24"/>
    <mergeCell ref="L16:M16"/>
    <mergeCell ref="L22:M22"/>
    <mergeCell ref="N22:O22"/>
    <mergeCell ref="D14:E14"/>
    <mergeCell ref="F14:G14"/>
    <mergeCell ref="H14:I14"/>
    <mergeCell ref="F24:G24"/>
    <mergeCell ref="H17:I17"/>
    <mergeCell ref="D17:E17"/>
    <mergeCell ref="A19:C19"/>
    <mergeCell ref="L20:M20"/>
    <mergeCell ref="D15:E15"/>
    <mergeCell ref="D16:E16"/>
    <mergeCell ref="F16:G16"/>
    <mergeCell ref="A13:A14"/>
    <mergeCell ref="D13:E13"/>
    <mergeCell ref="D140:E140"/>
    <mergeCell ref="N90:O90"/>
    <mergeCell ref="P90:Q90"/>
    <mergeCell ref="L128:M128"/>
    <mergeCell ref="P128:Q128"/>
    <mergeCell ref="N127:O127"/>
    <mergeCell ref="P127:Q127"/>
    <mergeCell ref="D128:E128"/>
    <mergeCell ref="F110:G110"/>
    <mergeCell ref="H110:I110"/>
    <mergeCell ref="P91:Q91"/>
    <mergeCell ref="D110:E110"/>
    <mergeCell ref="L91:M91"/>
    <mergeCell ref="N91:O91"/>
    <mergeCell ref="P107:Q107"/>
    <mergeCell ref="J110:K110"/>
    <mergeCell ref="L110:M110"/>
    <mergeCell ref="N110:O110"/>
    <mergeCell ref="P110:Q110"/>
    <mergeCell ref="J106:K106"/>
    <mergeCell ref="L106:M106"/>
    <mergeCell ref="N106:O106"/>
    <mergeCell ref="N108:O108"/>
    <mergeCell ref="P108:Q108"/>
    <mergeCell ref="P111:Q111"/>
    <mergeCell ref="A113:C113"/>
    <mergeCell ref="H111:I111"/>
    <mergeCell ref="J111:K111"/>
    <mergeCell ref="L111:M111"/>
    <mergeCell ref="N111:O111"/>
    <mergeCell ref="A111:C111"/>
    <mergeCell ref="D111:E111"/>
    <mergeCell ref="F111:G111"/>
    <mergeCell ref="A112:B112"/>
  </mergeCells>
  <phoneticPr fontId="2" type="noConversion"/>
  <conditionalFormatting sqref="D133:D134 F133:F134 H133:H134 J133:J134 L133:L134 N133:N134 P133:P134 D144:Y144 R133:R134 T133:T134 V133:V134 X133:X134 B102 B96 X95 X101 F95 J95 L95 N95 P95 R95 T95 V95 H95 J50:J51 L50:L51 N50:N51 P50:P51 D50:D51 F50:F51 H50:H51 D73:D74 F73:F74 H73:H74 J73:J74 L73:L74 N73:N74 P73:P74 D14:Y14 R50:R51 T50:T51 V50:V51 X50:X51 R73:R74 T73:T74 V73:V74 X73:X74 D91:Y91 D101 F101 H101 J101 L101 N101 P101 R101 T101 V101 D95 F112 H112 J112 L112 N112 P112 D112 R112 T112 V112 X112">
    <cfRule type="cellIs" dxfId="7" priority="7" stopIfTrue="1" operator="equal">
      <formula>""</formula>
    </cfRule>
  </conditionalFormatting>
  <conditionalFormatting sqref="C91 C95">
    <cfRule type="cellIs" dxfId="6" priority="8" stopIfTrue="1" operator="notEqual">
      <formula>1</formula>
    </cfRule>
  </conditionalFormatting>
  <conditionalFormatting sqref="D70">
    <cfRule type="cellIs" dxfId="5" priority="6" stopIfTrue="1" operator="equal">
      <formula>""</formula>
    </cfRule>
  </conditionalFormatting>
  <conditionalFormatting sqref="F70">
    <cfRule type="cellIs" dxfId="4" priority="5" stopIfTrue="1" operator="equal">
      <formula>""</formula>
    </cfRule>
  </conditionalFormatting>
  <conditionalFormatting sqref="F130">
    <cfRule type="cellIs" dxfId="3" priority="4" stopIfTrue="1" operator="equal">
      <formula>""</formula>
    </cfRule>
  </conditionalFormatting>
  <conditionalFormatting sqref="D130">
    <cfRule type="cellIs" dxfId="2" priority="3" stopIfTrue="1" operator="equal">
      <formula>""</formula>
    </cfRule>
  </conditionalFormatting>
  <conditionalFormatting sqref="D47">
    <cfRule type="cellIs" dxfId="1" priority="2" stopIfTrue="1" operator="equal">
      <formula>""</formula>
    </cfRule>
  </conditionalFormatting>
  <conditionalFormatting sqref="F47">
    <cfRule type="cellIs" dxfId="0" priority="1" stopIfTrue="1" operator="equal">
      <formula>""</formula>
    </cfRule>
  </conditionalFormatting>
  <pageMargins left="0.19685039370078741" right="0.19685039370078741" top="0.59055118110236227" bottom="0.39370078740157483" header="0.19685039370078741" footer="0.19685039370078741"/>
  <pageSetup paperSize="9" scale="58" fitToHeight="8" orientation="landscape" r:id="rId1"/>
  <headerFooter alignWithMargins="0">
    <oddFooter>&amp;L&amp;F&amp;CSeite &amp;P/&amp;N&amp;RVorlage Vers.13.06.2019</oddFooter>
  </headerFooter>
  <rowBreaks count="5" manualBreakCount="5">
    <brk id="32" max="15" man="1"/>
    <brk id="55" max="15" man="1"/>
    <brk id="78" max="15" man="1"/>
    <brk id="115" max="15" man="1"/>
    <brk id="138" max="16383" man="1"/>
  </rowBreaks>
  <drawing r:id="rId2"/>
  <legacyDrawing r:id="rId3"/>
  <oleObjects>
    <mc:AlternateContent xmlns:mc="http://schemas.openxmlformats.org/markup-compatibility/2006">
      <mc:Choice Requires="x14">
        <oleObject progId="Word.Picture.8" shapeId="1025" r:id="rId4">
          <objectPr defaultSize="0" autoPict="0" r:id="rId5">
            <anchor moveWithCells="1" sizeWithCells="1">
              <from>
                <xdr:col>0</xdr:col>
                <xdr:colOff>57150</xdr:colOff>
                <xdr:row>0</xdr:row>
                <xdr:rowOff>57150</xdr:rowOff>
              </from>
              <to>
                <xdr:col>2</xdr:col>
                <xdr:colOff>1219200</xdr:colOff>
                <xdr:row>5</xdr:row>
                <xdr:rowOff>19050</xdr:rowOff>
              </to>
            </anchor>
          </objectPr>
        </oleObject>
      </mc:Choice>
      <mc:Fallback>
        <oleObject progId="Word.Picture.8" shapeId="1025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B14"/>
  <sheetViews>
    <sheetView workbookViewId="0">
      <selection activeCell="B14" sqref="B14"/>
    </sheetView>
  </sheetViews>
  <sheetFormatPr baseColWidth="10" defaultRowHeight="12.5" x14ac:dyDescent="0.25"/>
  <sheetData>
    <row r="5" spans="1:2" x14ac:dyDescent="0.25">
      <c r="A5" t="s">
        <v>130</v>
      </c>
    </row>
    <row r="6" spans="1:2" ht="15.5" x14ac:dyDescent="0.25">
      <c r="A6" s="166" t="s">
        <v>131</v>
      </c>
      <c r="B6" s="167">
        <v>233</v>
      </c>
    </row>
    <row r="7" spans="1:2" ht="15.5" x14ac:dyDescent="0.25">
      <c r="A7" s="166" t="s">
        <v>132</v>
      </c>
      <c r="B7" s="167">
        <v>182</v>
      </c>
    </row>
    <row r="8" spans="1:2" ht="15.5" x14ac:dyDescent="0.25">
      <c r="A8" s="166" t="s">
        <v>133</v>
      </c>
      <c r="B8" s="167">
        <v>157</v>
      </c>
    </row>
    <row r="9" spans="1:2" ht="15.5" x14ac:dyDescent="0.25">
      <c r="A9" s="166" t="s">
        <v>134</v>
      </c>
      <c r="B9" s="167">
        <v>133</v>
      </c>
    </row>
    <row r="10" spans="1:2" ht="15.5" x14ac:dyDescent="0.25">
      <c r="A10" s="166" t="s">
        <v>135</v>
      </c>
      <c r="B10" s="167">
        <v>111</v>
      </c>
    </row>
    <row r="11" spans="1:2" ht="15.5" x14ac:dyDescent="0.25">
      <c r="A11" s="166" t="s">
        <v>136</v>
      </c>
      <c r="B11" s="167">
        <v>101</v>
      </c>
    </row>
    <row r="12" spans="1:2" ht="15.5" x14ac:dyDescent="0.25">
      <c r="A12" s="166" t="s">
        <v>137</v>
      </c>
      <c r="B12" s="167">
        <v>97</v>
      </c>
    </row>
    <row r="13" spans="1:2" ht="15.5" x14ac:dyDescent="0.25">
      <c r="A13" s="166" t="s">
        <v>138</v>
      </c>
      <c r="B13" s="168">
        <f>B12*0.75</f>
        <v>72.75</v>
      </c>
    </row>
    <row r="14" spans="1:2" ht="15.5" x14ac:dyDescent="0.25">
      <c r="A14" s="166" t="s">
        <v>139</v>
      </c>
      <c r="B14" s="168">
        <f>B12*0.5</f>
        <v>48.5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8</vt:i4>
      </vt:variant>
    </vt:vector>
  </HeadingPairs>
  <TitlesOfParts>
    <vt:vector size="11" baseType="lpstr">
      <vt:lpstr>Grundlagen Honorarermittlung</vt:lpstr>
      <vt:lpstr>Honorarzusammenstellung</vt:lpstr>
      <vt:lpstr>Daten</vt:lpstr>
      <vt:lpstr>'Grundlagen Honorarermittlung'!_Toc289778782</vt:lpstr>
      <vt:lpstr>'Grundlagen Honorarermittlung'!_Toc289778783</vt:lpstr>
      <vt:lpstr>'Grundlagen Honorarermittlung'!Druckbereich</vt:lpstr>
      <vt:lpstr>Honorarzusammenstellung!Druckbereich</vt:lpstr>
      <vt:lpstr>'Grundlagen Honorarermittlung'!Drucktitel</vt:lpstr>
      <vt:lpstr>Honorarzusammenstellung!Drucktitel</vt:lpstr>
      <vt:lpstr>KG</vt:lpstr>
      <vt:lpstr>KGT</vt:lpstr>
    </vt:vector>
  </TitlesOfParts>
  <Company>Kanton Basel-Stadt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Derungs, Guido</dc:creator>
  <cp:lastModifiedBy>Gasser Patrick</cp:lastModifiedBy>
  <cp:lastPrinted>2020-02-06T10:37:27Z</cp:lastPrinted>
  <dcterms:created xsi:type="dcterms:W3CDTF">2012-02-22T09:15:30Z</dcterms:created>
  <dcterms:modified xsi:type="dcterms:W3CDTF">2020-03-13T14:45:12Z</dcterms:modified>
</cp:coreProperties>
</file>