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K:\Projekte\100200 - 100230\100227 BHU Planerwahl\07_Beschaffungen\.23 Schaffhauserstrasse, Bülach\02 Ausschreibung\021 Entwurf\"/>
    </mc:Choice>
  </mc:AlternateContent>
  <xr:revisionPtr revIDLastSave="0" documentId="13_ncr:1_{02ADAD7B-C6B4-4C9C-8F43-0055D81559F6}" xr6:coauthVersionLast="36" xr6:coauthVersionMax="36" xr10:uidLastSave="{00000000-0000-0000-0000-000000000000}"/>
  <bookViews>
    <workbookView xWindow="0" yWindow="0" windowWidth="25530" windowHeight="11310" xr2:uid="{00000000-000D-0000-FFFF-FFFF00000000}"/>
    <workbookView xWindow="0" yWindow="0" windowWidth="28800" windowHeight="12225" xr2:uid="{EB5CCF8B-18C0-47EC-B070-7CC5B74CAD85}"/>
  </bookViews>
  <sheets>
    <sheet name="Stundenverteilung Etp. 2" sheetId="5" r:id="rId1"/>
    <sheet name="Stundenverteilung Etp. 3" sheetId="6" r:id="rId2"/>
    <sheet name="Zusammenstellung " sheetId="4" r:id="rId3"/>
  </sheets>
  <definedNames>
    <definedName name="_xlnm.Print_Area" localSheetId="0">'Stundenverteilung Etp. 2'!$A$1:$M$34</definedName>
    <definedName name="_xlnm.Print_Area" localSheetId="1">'Stundenverteilung Etp. 3'!$A$1:$M$34</definedName>
    <definedName name="_xlnm.Print_Area" localSheetId="2">'Zusammenstellung '!$A$1:$G$59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0" i="4" l="1"/>
  <c r="L41" i="4" s="1"/>
  <c r="L42" i="4" s="1"/>
  <c r="L43" i="4" s="1"/>
  <c r="L44" i="4" s="1"/>
  <c r="L45" i="4" s="1"/>
  <c r="L46" i="4" s="1"/>
  <c r="L35" i="4"/>
  <c r="L36" i="4" s="1"/>
  <c r="M35" i="4"/>
  <c r="M34" i="4"/>
  <c r="M33" i="4"/>
  <c r="M32" i="4"/>
  <c r="M31" i="4"/>
  <c r="M30" i="4"/>
  <c r="M29" i="4"/>
  <c r="M28" i="4"/>
  <c r="M22" i="4"/>
  <c r="M23" i="4"/>
  <c r="M24" i="4"/>
  <c r="M25" i="4"/>
  <c r="M26" i="4"/>
  <c r="M27" i="4"/>
  <c r="M21" i="4"/>
  <c r="L30" i="4"/>
  <c r="L31" i="4" s="1"/>
  <c r="L32" i="4" s="1"/>
  <c r="L33" i="4" s="1"/>
  <c r="L34" i="4" s="1"/>
  <c r="L23" i="4"/>
  <c r="L24" i="4" s="1"/>
  <c r="L25" i="4" s="1"/>
  <c r="L26" i="4" s="1"/>
  <c r="L27" i="4" s="1"/>
  <c r="L28" i="4" s="1"/>
  <c r="L29" i="4" s="1"/>
  <c r="L22" i="4"/>
  <c r="L37" i="4" l="1"/>
  <c r="M36" i="4"/>
  <c r="M37" i="4" l="1"/>
  <c r="L38" i="4"/>
  <c r="M38" i="4" l="1"/>
  <c r="L39" i="4"/>
  <c r="M39" i="4" s="1"/>
  <c r="F27" i="5" l="1"/>
  <c r="L12" i="5" l="1"/>
  <c r="M12" i="5" s="1"/>
  <c r="C10" i="6"/>
  <c r="D10" i="6"/>
  <c r="K13" i="6"/>
  <c r="J13" i="6"/>
  <c r="I13" i="6"/>
  <c r="H13" i="6"/>
  <c r="F13" i="6"/>
  <c r="E13" i="6"/>
  <c r="F13" i="5" l="1"/>
  <c r="F30" i="5" s="1"/>
  <c r="H13" i="5"/>
  <c r="I13" i="5"/>
  <c r="J13" i="5"/>
  <c r="K13" i="5"/>
  <c r="L11" i="5" l="1"/>
  <c r="B10" i="6"/>
  <c r="B11" i="6" s="1"/>
  <c r="B11" i="5"/>
  <c r="M11" i="5" l="1"/>
  <c r="L11" i="6"/>
  <c r="M11" i="6" s="1"/>
  <c r="L12" i="6"/>
  <c r="M12" i="6" s="1"/>
  <c r="K28" i="6" l="1"/>
  <c r="J28" i="6"/>
  <c r="I28" i="6"/>
  <c r="H28" i="6"/>
  <c r="F28" i="6"/>
  <c r="E28" i="6"/>
  <c r="K27" i="6"/>
  <c r="J27" i="6"/>
  <c r="I27" i="6"/>
  <c r="H27" i="6"/>
  <c r="F27" i="6"/>
  <c r="E27" i="6"/>
  <c r="E30" i="6" s="1"/>
  <c r="L26" i="6"/>
  <c r="M26" i="6" s="1"/>
  <c r="L25" i="6"/>
  <c r="M25" i="6" s="1"/>
  <c r="L24" i="6"/>
  <c r="M24" i="6" s="1"/>
  <c r="L23" i="6"/>
  <c r="M23" i="6" s="1"/>
  <c r="L22" i="6"/>
  <c r="M22" i="6" s="1"/>
  <c r="L21" i="6"/>
  <c r="M21" i="6" s="1"/>
  <c r="L20" i="6"/>
  <c r="M20" i="6" s="1"/>
  <c r="L19" i="6"/>
  <c r="M19" i="6" s="1"/>
  <c r="L18" i="6"/>
  <c r="K14" i="6"/>
  <c r="J14" i="6"/>
  <c r="I14" i="6"/>
  <c r="H14" i="6"/>
  <c r="F14" i="6"/>
  <c r="E14" i="6"/>
  <c r="L10" i="6"/>
  <c r="M10" i="6" s="1"/>
  <c r="L6" i="6"/>
  <c r="F7" i="4" l="1"/>
  <c r="J31" i="6"/>
  <c r="F30" i="6"/>
  <c r="H31" i="6"/>
  <c r="K30" i="6"/>
  <c r="J30" i="6"/>
  <c r="H30" i="6"/>
  <c r="I30" i="6"/>
  <c r="K31" i="6"/>
  <c r="L13" i="6"/>
  <c r="D33" i="6" s="1"/>
  <c r="I31" i="6"/>
  <c r="F31" i="6"/>
  <c r="E31" i="6"/>
  <c r="L27" i="6"/>
  <c r="M14" i="6"/>
  <c r="M18" i="6"/>
  <c r="M28" i="6" s="1"/>
  <c r="F14" i="5"/>
  <c r="L30" i="6" l="1"/>
  <c r="E30" i="4"/>
  <c r="F30" i="4"/>
  <c r="M31" i="6"/>
  <c r="G34" i="4"/>
  <c r="G30" i="4" l="1"/>
  <c r="L33" i="6"/>
  <c r="M6" i="6" s="1"/>
  <c r="E35" i="4"/>
  <c r="E36" i="4" s="1"/>
  <c r="F35" i="4" l="1"/>
  <c r="F36" i="4" s="1"/>
  <c r="G36" i="4" l="1"/>
  <c r="G35" i="4"/>
  <c r="L22" i="5"/>
  <c r="J14" i="5"/>
  <c r="I14" i="5"/>
  <c r="H14" i="5"/>
  <c r="L6" i="5"/>
  <c r="K28" i="5" l="1"/>
  <c r="J28" i="5"/>
  <c r="I28" i="5"/>
  <c r="H28" i="5"/>
  <c r="F28" i="5"/>
  <c r="F31" i="5" s="1"/>
  <c r="E11" i="4" s="1"/>
  <c r="E28" i="5"/>
  <c r="K27" i="5"/>
  <c r="K30" i="5" s="1"/>
  <c r="J27" i="5"/>
  <c r="J30" i="5" s="1"/>
  <c r="I27" i="5"/>
  <c r="I30" i="5" s="1"/>
  <c r="H27" i="5"/>
  <c r="H30" i="5" s="1"/>
  <c r="F11" i="4"/>
  <c r="E27" i="5"/>
  <c r="L26" i="5"/>
  <c r="M26" i="5" s="1"/>
  <c r="L25" i="5"/>
  <c r="M25" i="5" s="1"/>
  <c r="L24" i="5"/>
  <c r="M24" i="5" s="1"/>
  <c r="L23" i="5"/>
  <c r="M23" i="5" s="1"/>
  <c r="M22" i="5"/>
  <c r="L21" i="5"/>
  <c r="M21" i="5" s="1"/>
  <c r="L20" i="5"/>
  <c r="M20" i="5" s="1"/>
  <c r="L19" i="5"/>
  <c r="M19" i="5" s="1"/>
  <c r="L18" i="5"/>
  <c r="K14" i="5"/>
  <c r="E14" i="5"/>
  <c r="E13" i="5"/>
  <c r="I31" i="5" l="1"/>
  <c r="E17" i="4" s="1"/>
  <c r="F23" i="4"/>
  <c r="F20" i="4"/>
  <c r="E30" i="5"/>
  <c r="F17" i="4"/>
  <c r="F14" i="4"/>
  <c r="J31" i="5"/>
  <c r="E20" i="4" s="1"/>
  <c r="E31" i="5"/>
  <c r="L27" i="5"/>
  <c r="K31" i="5"/>
  <c r="E23" i="4" s="1"/>
  <c r="H31" i="5"/>
  <c r="E14" i="4" s="1"/>
  <c r="M18" i="5"/>
  <c r="M28" i="5" s="1"/>
  <c r="L30" i="5" l="1"/>
  <c r="E7" i="4"/>
  <c r="E29" i="4"/>
  <c r="E31" i="4" s="1"/>
  <c r="E32" i="4" s="1"/>
  <c r="F29" i="4"/>
  <c r="F31" i="4" s="1"/>
  <c r="F32" i="4" s="1"/>
  <c r="E33" i="4" l="1"/>
  <c r="G31" i="4"/>
  <c r="F33" i="4" l="1"/>
  <c r="F37" i="4" s="1"/>
  <c r="F38" i="4" l="1"/>
  <c r="F39" i="4" s="1"/>
  <c r="F40" i="4" s="1"/>
  <c r="F42" i="4" s="1"/>
  <c r="M31" i="5" l="1"/>
  <c r="G29" i="4" l="1"/>
  <c r="G32" i="4" l="1"/>
  <c r="G33" i="4" l="1"/>
  <c r="E37" i="4" l="1"/>
  <c r="G37" i="4" s="1"/>
  <c r="E38" i="4" l="1"/>
  <c r="G38" i="4" s="1"/>
  <c r="L10" i="5"/>
  <c r="M10" i="5" l="1"/>
  <c r="M14" i="5" s="1"/>
  <c r="L13" i="5"/>
  <c r="D33" i="5" s="1"/>
  <c r="E39" i="4"/>
  <c r="E40" i="4" s="1"/>
  <c r="G40" i="4" s="1"/>
  <c r="L33" i="5"/>
  <c r="E42" i="4" l="1"/>
  <c r="G39" i="4"/>
  <c r="G42" i="4" s="1"/>
  <c r="M6" i="5"/>
  <c r="G24" i="4"/>
  <c r="G11" i="4" s="1"/>
  <c r="G14" i="4" l="1"/>
  <c r="G7" i="4"/>
  <c r="G20" i="4"/>
  <c r="G23" i="4"/>
  <c r="G17" i="4"/>
</calcChain>
</file>

<file path=xl/sharedStrings.xml><?xml version="1.0" encoding="utf-8"?>
<sst xmlns="http://schemas.openxmlformats.org/spreadsheetml/2006/main" count="149" uniqueCount="83">
  <si>
    <t>Schlüsselperson</t>
  </si>
  <si>
    <t>Honorar-kategorie</t>
  </si>
  <si>
    <t>Stunden-ansatz</t>
  </si>
  <si>
    <t>h pro SIA - Teilphase</t>
  </si>
  <si>
    <t>Total</t>
  </si>
  <si>
    <t>Vorname, Name</t>
  </si>
  <si>
    <t>-</t>
  </si>
  <si>
    <t>h</t>
  </si>
  <si>
    <t>PL</t>
  </si>
  <si>
    <t>BL</t>
  </si>
  <si>
    <t>Summe [h]</t>
  </si>
  <si>
    <t>Weitere Mitarbeiter</t>
  </si>
  <si>
    <t>gemäss Mitarbeiterliste</t>
  </si>
  <si>
    <t>A</t>
  </si>
  <si>
    <t>B</t>
  </si>
  <si>
    <t>C</t>
  </si>
  <si>
    <t>D</t>
  </si>
  <si>
    <t>E</t>
  </si>
  <si>
    <t>F</t>
  </si>
  <si>
    <t>G</t>
  </si>
  <si>
    <t>Lehrling 3./4. Lehrjahr</t>
  </si>
  <si>
    <t>Lehrling 1./2. Lehrjahr</t>
  </si>
  <si>
    <t>Total [h]</t>
  </si>
  <si>
    <t>Verfügbarkeit Schlüsselpersonen</t>
  </si>
  <si>
    <t>3/4G</t>
  </si>
  <si>
    <t>1/2G</t>
  </si>
  <si>
    <t>Honorar</t>
  </si>
  <si>
    <t>Aufwand</t>
  </si>
  <si>
    <t>Mitteltarif</t>
  </si>
  <si>
    <t>4.1.31</t>
  </si>
  <si>
    <t>4.1.32</t>
  </si>
  <si>
    <t>4.1.33</t>
  </si>
  <si>
    <t>4.1.41</t>
  </si>
  <si>
    <t>4.1.51</t>
  </si>
  <si>
    <t>4.1.52</t>
  </si>
  <si>
    <t>4.1.53</t>
  </si>
  <si>
    <t>Bauprojekt</t>
  </si>
  <si>
    <t>Vorprojekt</t>
  </si>
  <si>
    <t>Bewilligungsverfahren, Auflageprojekt</t>
  </si>
  <si>
    <t>Ausschreibung, Offertevergleich, Vergabeantrag</t>
  </si>
  <si>
    <t xml:space="preserve">ZMT </t>
  </si>
  <si>
    <t>Ausführungsprojekt</t>
  </si>
  <si>
    <t>Ausführung</t>
  </si>
  <si>
    <t>Inbetriebnahme, Abschluss</t>
  </si>
  <si>
    <t>Projektierung</t>
  </si>
  <si>
    <t>Zusammenstellung:</t>
  </si>
  <si>
    <t>Ort, Datum</t>
  </si>
  <si>
    <t>Firmenstempel und Unterschrift(en)</t>
  </si>
  <si>
    <t>Fr./h</t>
  </si>
  <si>
    <t>Fr.</t>
  </si>
  <si>
    <t>Summe [Fr.]</t>
  </si>
  <si>
    <t>Total [Fr.]</t>
  </si>
  <si>
    <t>Durchschnittlicher Stundenansatz [Fr./h]</t>
  </si>
  <si>
    <t>gem. Blatt Std.-Verteilung pro SIA-Phase 31</t>
  </si>
  <si>
    <t>gem. Blatt Std.-Verteilung pro SIA-Phase 41</t>
  </si>
  <si>
    <t>gem. Blatt Std.-Verteilung pro SIA-Phase 51</t>
  </si>
  <si>
    <t>gem. Blatt Std.-Verteilung pro SIA-Phase 52</t>
  </si>
  <si>
    <t>gem. Blatt Std.-Verteilung pro SIA-Phase 53</t>
  </si>
  <si>
    <t xml:space="preserve">  Durch den Anbieter auszufüllen</t>
  </si>
  <si>
    <t>verbindliche Stundenvorgabe TBA [h]</t>
  </si>
  <si>
    <t>Leistungsmodule gemäss SIA Teilphasen 31-53</t>
  </si>
  <si>
    <t>*Total</t>
  </si>
  <si>
    <t>* Total: Angaben auf das Deckblatt zum Angebot übertragen</t>
  </si>
  <si>
    <t>Gliederung nach Leistungsmodulen</t>
  </si>
  <si>
    <t>Skonto (innert 30 Tagen)</t>
  </si>
  <si>
    <t>./. Rabatt</t>
  </si>
  <si>
    <t>Nebenkosten, Pläne gem. Planervertrag Ziff. 4.3</t>
  </si>
  <si>
    <t>Total Nebenkosten, Pläne gem. Planervertrag Ziff. 4.3</t>
  </si>
  <si>
    <t>Total Vergütung, exkl. MWSt</t>
  </si>
  <si>
    <t>Zwischentotal, exkl. MWSt</t>
  </si>
  <si>
    <t>MWSt</t>
  </si>
  <si>
    <t>Total Vergütung, inkl. Nebenkosten und inkl. MWSt</t>
  </si>
  <si>
    <t>Total Vergütung, inkl. Nebenkosten und exkl. MWSt</t>
  </si>
  <si>
    <t>Preisangebot, Honorare</t>
  </si>
  <si>
    <t>Zusammenstellung des Preisangebotes</t>
  </si>
  <si>
    <t>./. weiterer Abzug in % …</t>
  </si>
  <si>
    <t>(Rundungskorrektur)</t>
  </si>
  <si>
    <t>gem. Blatt Std.-Verteilung pro SIA-Phase 32+33</t>
  </si>
  <si>
    <t>BHU</t>
  </si>
  <si>
    <t>Total Leistungsmodule Etappe 2</t>
  </si>
  <si>
    <t>Total Leistungsmodule Etappe 3</t>
  </si>
  <si>
    <t>verbindliche Stundenvorgabe TBA [h]; dito BHU Stunden</t>
  </si>
  <si>
    <t>Rote Zahlen erscheinen, wenn Total [h] ≠ Stundenvorgabe Bauherr [h]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</si>
</sst>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0.0%"/>
    <numFmt numFmtId="165" formatCode="#,##0.00_ ;\-#,##0.00\ "/>
    <numFmt numFmtId="167" formatCode="0.0000"/>
  </numFmts>
  <fonts count="29" x14ac:knownFonts="1"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7.5"/>
      <color theme="1"/>
      <name val="Arial"/>
      <family val="2"/>
    </font>
    <font>
      <b/>
      <sz val="7.5"/>
      <color theme="1"/>
      <name val="Arial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1"/>
      <name val="Arial"/>
      <family val="2"/>
      <scheme val="minor"/>
    </font>
    <font>
      <sz val="9"/>
      <name val="Arial"/>
      <family val="2"/>
      <scheme val="minor"/>
    </font>
    <font>
      <b/>
      <sz val="11"/>
      <color indexed="8"/>
      <name val="Arial"/>
      <family val="2"/>
      <scheme val="minor"/>
    </font>
    <font>
      <b/>
      <sz val="8"/>
      <color rgb="FFFF0000"/>
      <name val="Arial"/>
      <family val="2"/>
      <scheme val="minor"/>
    </font>
    <font>
      <sz val="7"/>
      <color theme="1"/>
      <name val="Arial"/>
      <family val="2"/>
    </font>
    <font>
      <sz val="7"/>
      <color theme="1"/>
      <name val="Arial"/>
      <family val="2"/>
      <scheme val="minor"/>
    </font>
    <font>
      <sz val="7.5"/>
      <color rgb="FFFF0000"/>
      <name val="Arial"/>
      <family val="2"/>
    </font>
    <font>
      <sz val="6"/>
      <color theme="1"/>
      <name val="Arial"/>
      <family val="2"/>
      <scheme val="minor"/>
    </font>
    <font>
      <sz val="6"/>
      <color theme="1"/>
      <name val="Arial"/>
      <family val="2"/>
    </font>
    <font>
      <sz val="8"/>
      <color theme="1"/>
      <name val="Arial"/>
      <family val="2"/>
      <scheme val="minor"/>
    </font>
    <font>
      <i/>
      <sz val="7.5"/>
      <color theme="1"/>
      <name val="Arial"/>
      <family val="2"/>
    </font>
    <font>
      <i/>
      <sz val="7.5"/>
      <name val="Arial"/>
      <family val="2"/>
    </font>
    <font>
      <b/>
      <sz val="10"/>
      <color theme="1"/>
      <name val="Arial"/>
      <family val="2"/>
    </font>
    <font>
      <sz val="10"/>
      <color theme="1"/>
      <name val="Arial Black"/>
      <family val="2"/>
    </font>
    <font>
      <sz val="7.5"/>
      <color theme="1"/>
      <name val="Arial Black"/>
      <family val="2"/>
    </font>
    <font>
      <b/>
      <sz val="7.5"/>
      <color theme="1"/>
      <name val="Arial Black"/>
      <family val="2"/>
    </font>
    <font>
      <sz val="6"/>
      <color theme="1"/>
      <name val="Arial Black"/>
      <family val="2"/>
    </font>
    <font>
      <sz val="7.5"/>
      <color rgb="FFFF0000"/>
      <name val="Arial Black"/>
      <family val="2"/>
    </font>
    <font>
      <sz val="9"/>
      <color theme="1"/>
      <name val="Arial Black"/>
      <family val="2"/>
    </font>
    <font>
      <sz val="11"/>
      <color rgb="FFFF0000"/>
      <name val="Arial"/>
      <family val="2"/>
      <scheme val="minor"/>
    </font>
    <font>
      <sz val="7.5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CF8A8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25">
    <xf numFmtId="0" fontId="0" fillId="0" borderId="0" xfId="0"/>
    <xf numFmtId="0" fontId="2" fillId="3" borderId="1" xfId="1" applyFont="1" applyFill="1" applyBorder="1" applyAlignment="1" applyProtection="1">
      <alignment horizontal="center" vertical="center"/>
      <protection locked="0"/>
    </xf>
    <xf numFmtId="4" fontId="2" fillId="3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/>
    <xf numFmtId="0" fontId="0" fillId="0" borderId="0" xfId="0" applyProtection="1"/>
    <xf numFmtId="0" fontId="2" fillId="0" borderId="1" xfId="1" applyFont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center" vertical="center"/>
    </xf>
    <xf numFmtId="4" fontId="2" fillId="0" borderId="1" xfId="1" applyNumberFormat="1" applyFont="1" applyFill="1" applyBorder="1" applyAlignment="1" applyProtection="1">
      <alignment horizontal="center" vertical="center"/>
    </xf>
    <xf numFmtId="0" fontId="3" fillId="0" borderId="1" xfId="1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1" applyFill="1" applyProtection="1"/>
    <xf numFmtId="0" fontId="0" fillId="0" borderId="0" xfId="0" applyBorder="1" applyProtection="1"/>
    <xf numFmtId="0" fontId="10" fillId="0" borderId="0" xfId="0" applyFont="1" applyBorder="1" applyProtection="1"/>
    <xf numFmtId="0" fontId="5" fillId="0" borderId="0" xfId="0" applyFont="1" applyAlignment="1" applyProtection="1">
      <alignment horizontal="left"/>
    </xf>
    <xf numFmtId="0" fontId="7" fillId="0" borderId="13" xfId="0" applyFont="1" applyBorder="1" applyAlignment="1" applyProtection="1">
      <alignment horizontal="left" vertical="top"/>
    </xf>
    <xf numFmtId="0" fontId="7" fillId="0" borderId="14" xfId="0" applyFont="1" applyBorder="1" applyAlignment="1" applyProtection="1">
      <alignment horizontal="left" vertical="top"/>
    </xf>
    <xf numFmtId="49" fontId="7" fillId="0" borderId="19" xfId="0" applyNumberFormat="1" applyFont="1" applyBorder="1" applyAlignment="1" applyProtection="1">
      <alignment horizontal="left" vertical="top"/>
    </xf>
    <xf numFmtId="0" fontId="7" fillId="0" borderId="19" xfId="0" applyFont="1" applyBorder="1" applyAlignment="1" applyProtection="1">
      <alignment horizontal="left" vertical="top"/>
    </xf>
    <xf numFmtId="0" fontId="7" fillId="0" borderId="20" xfId="0" applyFont="1" applyBorder="1" applyAlignment="1" applyProtection="1">
      <alignment horizontal="left" vertical="top"/>
    </xf>
    <xf numFmtId="2" fontId="7" fillId="0" borderId="21" xfId="0" applyNumberFormat="1" applyFont="1" applyBorder="1" applyAlignment="1" applyProtection="1">
      <alignment horizontal="left" vertical="top"/>
    </xf>
    <xf numFmtId="49" fontId="7" fillId="0" borderId="21" xfId="0" applyNumberFormat="1" applyFont="1" applyBorder="1" applyAlignment="1" applyProtection="1">
      <alignment horizontal="left" vertical="top"/>
    </xf>
    <xf numFmtId="49" fontId="7" fillId="0" borderId="21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left"/>
    </xf>
    <xf numFmtId="49" fontId="7" fillId="0" borderId="4" xfId="0" applyNumberFormat="1" applyFont="1" applyBorder="1" applyAlignment="1" applyProtection="1">
      <alignment horizontal="left"/>
    </xf>
    <xf numFmtId="49" fontId="7" fillId="0" borderId="8" xfId="0" applyNumberFormat="1" applyFont="1" applyBorder="1" applyAlignment="1" applyProtection="1">
      <alignment horizontal="left"/>
    </xf>
    <xf numFmtId="0" fontId="7" fillId="0" borderId="25" xfId="0" applyFont="1" applyBorder="1" applyAlignment="1" applyProtection="1">
      <alignment horizontal="left"/>
    </xf>
    <xf numFmtId="49" fontId="8" fillId="0" borderId="0" xfId="0" applyNumberFormat="1" applyFont="1" applyBorder="1" applyAlignment="1" applyProtection="1">
      <alignment horizontal="left"/>
    </xf>
    <xf numFmtId="0" fontId="6" fillId="0" borderId="0" xfId="0" applyFont="1" applyAlignment="1" applyProtection="1">
      <alignment horizontal="left"/>
    </xf>
    <xf numFmtId="10" fontId="7" fillId="0" borderId="0" xfId="0" applyNumberFormat="1" applyFont="1" applyFill="1" applyBorder="1" applyAlignment="1" applyProtection="1">
      <alignment horizontal="right"/>
    </xf>
    <xf numFmtId="0" fontId="5" fillId="0" borderId="6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49" fontId="5" fillId="0" borderId="9" xfId="0" applyNumberFormat="1" applyFont="1" applyBorder="1" applyAlignment="1" applyProtection="1">
      <alignment horizontal="left"/>
    </xf>
    <xf numFmtId="0" fontId="5" fillId="0" borderId="7" xfId="0" applyFont="1" applyBorder="1" applyAlignment="1" applyProtection="1">
      <alignment horizontal="left"/>
    </xf>
    <xf numFmtId="49" fontId="5" fillId="0" borderId="0" xfId="0" applyNumberFormat="1" applyFont="1" applyAlignment="1" applyProtection="1">
      <alignment horizontal="left"/>
    </xf>
    <xf numFmtId="49" fontId="8" fillId="2" borderId="8" xfId="0" applyNumberFormat="1" applyFont="1" applyFill="1" applyBorder="1" applyAlignment="1" applyProtection="1">
      <alignment horizontal="left" vertical="center"/>
    </xf>
    <xf numFmtId="49" fontId="8" fillId="2" borderId="9" xfId="0" applyNumberFormat="1" applyFont="1" applyFill="1" applyBorder="1" applyAlignment="1" applyProtection="1">
      <alignment horizontal="left" vertical="center"/>
    </xf>
    <xf numFmtId="49" fontId="7" fillId="0" borderId="13" xfId="0" applyNumberFormat="1" applyFont="1" applyBorder="1" applyAlignment="1" applyProtection="1">
      <alignment horizontal="left" vertical="top"/>
    </xf>
    <xf numFmtId="49" fontId="8" fillId="0" borderId="0" xfId="0" applyNumberFormat="1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8" fillId="2" borderId="16" xfId="0" applyNumberFormat="1" applyFont="1" applyFill="1" applyBorder="1" applyAlignment="1" applyProtection="1">
      <alignment horizontal="left" vertical="center"/>
    </xf>
    <xf numFmtId="2" fontId="7" fillId="0" borderId="13" xfId="0" applyNumberFormat="1" applyFont="1" applyBorder="1" applyAlignment="1" applyProtection="1">
      <alignment horizontal="left" vertical="top"/>
    </xf>
    <xf numFmtId="0" fontId="8" fillId="0" borderId="11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left"/>
    </xf>
    <xf numFmtId="49" fontId="5" fillId="0" borderId="0" xfId="0" applyNumberFormat="1" applyFont="1" applyAlignment="1" applyProtection="1">
      <alignment horizontal="center"/>
    </xf>
    <xf numFmtId="43" fontId="8" fillId="0" borderId="0" xfId="4" applyFont="1" applyBorder="1" applyAlignment="1" applyProtection="1">
      <alignment horizontal="left"/>
    </xf>
    <xf numFmtId="43" fontId="8" fillId="0" borderId="29" xfId="4" applyFont="1" applyBorder="1" applyAlignment="1" applyProtection="1">
      <alignment horizontal="left"/>
    </xf>
    <xf numFmtId="3" fontId="7" fillId="0" borderId="21" xfId="0" applyNumberFormat="1" applyFont="1" applyBorder="1" applyAlignment="1" applyProtection="1">
      <alignment horizontal="center" vertical="top"/>
    </xf>
    <xf numFmtId="3" fontId="7" fillId="0" borderId="13" xfId="0" applyNumberFormat="1" applyFont="1" applyFill="1" applyBorder="1" applyAlignment="1" applyProtection="1">
      <alignment horizontal="center" vertical="top"/>
    </xf>
    <xf numFmtId="3" fontId="7" fillId="0" borderId="19" xfId="0" applyNumberFormat="1" applyFont="1" applyFill="1" applyBorder="1" applyAlignment="1" applyProtection="1">
      <alignment horizontal="center" vertical="top"/>
    </xf>
    <xf numFmtId="3" fontId="7" fillId="0" borderId="21" xfId="0" applyNumberFormat="1" applyFont="1" applyFill="1" applyBorder="1" applyAlignment="1" applyProtection="1">
      <alignment horizontal="center" vertical="top"/>
    </xf>
    <xf numFmtId="4" fontId="7" fillId="0" borderId="22" xfId="0" applyNumberFormat="1" applyFont="1" applyBorder="1" applyAlignment="1" applyProtection="1">
      <alignment horizontal="right" vertical="top"/>
    </xf>
    <xf numFmtId="4" fontId="7" fillId="0" borderId="14" xfId="0" applyNumberFormat="1" applyFont="1" applyBorder="1" applyAlignment="1" applyProtection="1">
      <alignment horizontal="right" vertical="top"/>
    </xf>
    <xf numFmtId="4" fontId="7" fillId="0" borderId="20" xfId="0" applyNumberFormat="1" applyFont="1" applyBorder="1" applyAlignment="1" applyProtection="1">
      <alignment horizontal="right" vertical="top"/>
    </xf>
    <xf numFmtId="165" fontId="7" fillId="0" borderId="27" xfId="4" applyNumberFormat="1" applyFont="1" applyBorder="1" applyAlignment="1" applyProtection="1">
      <alignment horizontal="right"/>
    </xf>
    <xf numFmtId="165" fontId="7" fillId="0" borderId="27" xfId="4" applyNumberFormat="1" applyFont="1" applyFill="1" applyBorder="1" applyAlignment="1" applyProtection="1">
      <alignment horizontal="right"/>
    </xf>
    <xf numFmtId="0" fontId="7" fillId="0" borderId="0" xfId="0" applyFont="1" applyAlignment="1" applyProtection="1">
      <alignment horizontal="right"/>
    </xf>
    <xf numFmtId="0" fontId="7" fillId="0" borderId="13" xfId="0" applyFont="1" applyBorder="1" applyAlignment="1" applyProtection="1">
      <alignment horizontal="right" vertical="top"/>
    </xf>
    <xf numFmtId="0" fontId="7" fillId="0" borderId="19" xfId="0" applyFont="1" applyBorder="1" applyAlignment="1" applyProtection="1">
      <alignment horizontal="right" vertical="top"/>
    </xf>
    <xf numFmtId="165" fontId="7" fillId="0" borderId="21" xfId="4" applyNumberFormat="1" applyFont="1" applyBorder="1" applyAlignment="1" applyProtection="1">
      <alignment horizontal="right" vertical="top"/>
    </xf>
    <xf numFmtId="165" fontId="7" fillId="0" borderId="13" xfId="4" applyNumberFormat="1" applyFont="1" applyBorder="1" applyAlignment="1" applyProtection="1">
      <alignment horizontal="right" vertical="top"/>
    </xf>
    <xf numFmtId="165" fontId="7" fillId="0" borderId="19" xfId="4" applyNumberFormat="1" applyFont="1" applyBorder="1" applyAlignment="1" applyProtection="1">
      <alignment horizontal="right" vertical="top"/>
    </xf>
    <xf numFmtId="0" fontId="7" fillId="0" borderId="25" xfId="0" applyFont="1" applyBorder="1" applyAlignment="1" applyProtection="1">
      <alignment horizontal="right"/>
    </xf>
    <xf numFmtId="43" fontId="8" fillId="0" borderId="0" xfId="4" applyFont="1" applyBorder="1" applyAlignment="1" applyProtection="1">
      <alignment horizontal="right"/>
    </xf>
    <xf numFmtId="0" fontId="5" fillId="0" borderId="9" xfId="0" applyFont="1" applyBorder="1" applyAlignment="1" applyProtection="1">
      <alignment horizontal="right"/>
    </xf>
    <xf numFmtId="0" fontId="5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/>
    </xf>
    <xf numFmtId="4" fontId="2" fillId="0" borderId="1" xfId="1" applyNumberFormat="1" applyFont="1" applyFill="1" applyBorder="1" applyAlignment="1" applyProtection="1">
      <alignment horizontal="center" vertical="center" shrinkToFit="1"/>
    </xf>
    <xf numFmtId="0" fontId="11" fillId="0" borderId="0" xfId="0" applyFont="1" applyFill="1" applyProtection="1"/>
    <xf numFmtId="0" fontId="13" fillId="0" borderId="0" xfId="0" applyFont="1" applyProtection="1"/>
    <xf numFmtId="0" fontId="14" fillId="0" borderId="1" xfId="1" applyFont="1" applyFill="1" applyBorder="1" applyAlignment="1" applyProtection="1">
      <alignment horizontal="center" vertical="center"/>
    </xf>
    <xf numFmtId="0" fontId="15" fillId="0" borderId="0" xfId="0" applyFont="1" applyProtection="1"/>
    <xf numFmtId="0" fontId="16" fillId="0" borderId="0" xfId="1" applyFont="1" applyProtection="1"/>
    <xf numFmtId="0" fontId="16" fillId="0" borderId="0" xfId="1" applyFont="1" applyFill="1" applyProtection="1"/>
    <xf numFmtId="0" fontId="15" fillId="0" borderId="0" xfId="0" applyFont="1" applyFill="1" applyProtection="1"/>
    <xf numFmtId="164" fontId="7" fillId="3" borderId="0" xfId="0" applyNumberFormat="1" applyFont="1" applyFill="1" applyBorder="1" applyAlignment="1" applyProtection="1">
      <alignment horizontal="right"/>
      <protection locked="0"/>
    </xf>
    <xf numFmtId="0" fontId="3" fillId="0" borderId="2" xfId="1" applyFont="1" applyFill="1" applyBorder="1" applyAlignment="1" applyProtection="1">
      <alignment vertical="center"/>
    </xf>
    <xf numFmtId="0" fontId="3" fillId="0" borderId="10" xfId="1" applyFont="1" applyFill="1" applyBorder="1" applyAlignment="1" applyProtection="1">
      <alignment vertical="center"/>
    </xf>
    <xf numFmtId="0" fontId="5" fillId="3" borderId="0" xfId="0" applyFont="1" applyFill="1" applyAlignment="1" applyProtection="1">
      <alignment horizontal="left"/>
    </xf>
    <xf numFmtId="49" fontId="17" fillId="0" borderId="0" xfId="0" applyNumberFormat="1" applyFont="1" applyAlignment="1" applyProtection="1">
      <alignment horizontal="left"/>
    </xf>
    <xf numFmtId="0" fontId="5" fillId="0" borderId="0" xfId="0" applyFont="1" applyFill="1" applyAlignment="1" applyProtection="1">
      <alignment horizontal="left"/>
    </xf>
    <xf numFmtId="0" fontId="3" fillId="2" borderId="8" xfId="1" applyFont="1" applyFill="1" applyBorder="1" applyAlignment="1" applyProtection="1">
      <alignment horizontal="left" vertical="center"/>
    </xf>
    <xf numFmtId="0" fontId="3" fillId="2" borderId="5" xfId="1" applyFont="1" applyFill="1" applyBorder="1" applyAlignment="1" applyProtection="1">
      <alignment horizontal="left" vertical="center"/>
    </xf>
    <xf numFmtId="0" fontId="12" fillId="2" borderId="6" xfId="1" applyFont="1" applyFill="1" applyBorder="1" applyAlignment="1" applyProtection="1">
      <alignment horizontal="left" vertical="center"/>
    </xf>
    <xf numFmtId="0" fontId="12" fillId="2" borderId="9" xfId="1" applyFont="1" applyFill="1" applyBorder="1" applyAlignment="1" applyProtection="1">
      <alignment horizontal="left" vertical="center"/>
    </xf>
    <xf numFmtId="0" fontId="12" fillId="2" borderId="7" xfId="1" applyFont="1" applyFill="1" applyBorder="1" applyAlignment="1" applyProtection="1">
      <alignment horizontal="left" vertical="center"/>
    </xf>
    <xf numFmtId="164" fontId="7" fillId="3" borderId="29" xfId="0" applyNumberFormat="1" applyFont="1" applyFill="1" applyBorder="1" applyAlignment="1" applyProtection="1">
      <alignment horizontal="right"/>
      <protection locked="0"/>
    </xf>
    <xf numFmtId="49" fontId="6" fillId="0" borderId="0" xfId="0" applyNumberFormat="1" applyFont="1" applyAlignment="1" applyProtection="1">
      <alignment horizontal="left"/>
    </xf>
    <xf numFmtId="4" fontId="18" fillId="0" borderId="3" xfId="1" applyNumberFormat="1" applyFont="1" applyFill="1" applyBorder="1" applyAlignment="1" applyProtection="1">
      <alignment horizontal="center" vertical="center"/>
    </xf>
    <xf numFmtId="0" fontId="2" fillId="3" borderId="26" xfId="1" applyFont="1" applyFill="1" applyBorder="1" applyAlignment="1" applyProtection="1">
      <alignment horizontal="center" vertical="center"/>
      <protection locked="0"/>
    </xf>
    <xf numFmtId="4" fontId="2" fillId="3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3" fillId="0" borderId="29" xfId="1" applyFont="1" applyFill="1" applyBorder="1" applyAlignment="1" applyProtection="1">
      <alignment horizontal="center" vertical="center" wrapText="1"/>
    </xf>
    <xf numFmtId="0" fontId="3" fillId="0" borderId="29" xfId="1" applyFont="1" applyFill="1" applyBorder="1" applyAlignment="1" applyProtection="1">
      <alignment horizontal="center" vertical="center"/>
    </xf>
    <xf numFmtId="0" fontId="12" fillId="2" borderId="26" xfId="1" applyFont="1" applyFill="1" applyBorder="1" applyAlignment="1" applyProtection="1">
      <alignment horizontal="left" vertical="center"/>
    </xf>
    <xf numFmtId="0" fontId="2" fillId="3" borderId="1" xfId="1" applyFont="1" applyFill="1" applyBorder="1" applyAlignment="1" applyProtection="1">
      <alignment horizontal="left" vertical="center"/>
      <protection locked="0"/>
    </xf>
    <xf numFmtId="4" fontId="19" fillId="0" borderId="1" xfId="1" applyNumberFormat="1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9" fontId="7" fillId="0" borderId="0" xfId="0" applyNumberFormat="1" applyFont="1" applyBorder="1" applyAlignment="1" applyProtection="1">
      <alignment horizontal="left"/>
    </xf>
    <xf numFmtId="165" fontId="7" fillId="0" borderId="29" xfId="4" applyNumberFormat="1" applyFont="1" applyFill="1" applyBorder="1" applyAlignment="1" applyProtection="1">
      <alignment horizontal="right"/>
    </xf>
    <xf numFmtId="9" fontId="7" fillId="0" borderId="0" xfId="3" applyFont="1" applyFill="1" applyBorder="1" applyAlignment="1" applyProtection="1">
      <alignment vertical="center"/>
    </xf>
    <xf numFmtId="165" fontId="7" fillId="3" borderId="27" xfId="4" applyNumberFormat="1" applyFont="1" applyFill="1" applyBorder="1" applyAlignment="1" applyProtection="1">
      <alignment horizontal="right"/>
      <protection locked="0"/>
    </xf>
    <xf numFmtId="49" fontId="7" fillId="0" borderId="29" xfId="0" applyNumberFormat="1" applyFont="1" applyBorder="1" applyAlignment="1" applyProtection="1">
      <alignment horizontal="left"/>
    </xf>
    <xf numFmtId="0" fontId="20" fillId="0" borderId="0" xfId="0" applyFont="1" applyAlignment="1" applyProtection="1">
      <alignment horizontal="left"/>
    </xf>
    <xf numFmtId="9" fontId="7" fillId="0" borderId="29" xfId="3" applyFont="1" applyFill="1" applyBorder="1" applyAlignment="1" applyProtection="1">
      <alignment vertical="center"/>
    </xf>
    <xf numFmtId="164" fontId="7" fillId="0" borderId="9" xfId="0" applyNumberFormat="1" applyFont="1" applyFill="1" applyBorder="1" applyAlignment="1" applyProtection="1">
      <alignment horizontal="right"/>
    </xf>
    <xf numFmtId="0" fontId="7" fillId="0" borderId="6" xfId="0" applyFont="1" applyBorder="1" applyAlignment="1" applyProtection="1">
      <alignment horizontal="left"/>
    </xf>
    <xf numFmtId="0" fontId="7" fillId="0" borderId="9" xfId="0" applyFont="1" applyBorder="1" applyAlignment="1" applyProtection="1">
      <alignment horizontal="left"/>
    </xf>
    <xf numFmtId="164" fontId="7" fillId="0" borderId="0" xfId="0" applyNumberFormat="1" applyFont="1" applyFill="1" applyBorder="1" applyAlignment="1" applyProtection="1">
      <alignment horizontal="right"/>
    </xf>
    <xf numFmtId="0" fontId="21" fillId="0" borderId="0" xfId="0" applyFont="1" applyProtection="1"/>
    <xf numFmtId="0" fontId="23" fillId="2" borderId="4" xfId="1" applyFont="1" applyFill="1" applyBorder="1" applyAlignment="1" applyProtection="1">
      <alignment horizontal="left" vertical="center"/>
    </xf>
    <xf numFmtId="0" fontId="23" fillId="2" borderId="8" xfId="1" applyFont="1" applyFill="1" applyBorder="1" applyAlignment="1" applyProtection="1">
      <alignment horizontal="left" vertical="center"/>
    </xf>
    <xf numFmtId="0" fontId="23" fillId="2" borderId="25" xfId="1" applyFont="1" applyFill="1" applyBorder="1" applyAlignment="1" applyProtection="1">
      <alignment horizontal="center" vertical="center" wrapText="1"/>
    </xf>
    <xf numFmtId="0" fontId="23" fillId="2" borderId="26" xfId="1" applyFont="1" applyFill="1" applyBorder="1" applyAlignment="1" applyProtection="1">
      <alignment horizontal="center" vertical="center"/>
    </xf>
    <xf numFmtId="0" fontId="22" fillId="2" borderId="1" xfId="1" applyFont="1" applyFill="1" applyBorder="1" applyAlignment="1" applyProtection="1">
      <alignment horizontal="center" vertical="center"/>
    </xf>
    <xf numFmtId="0" fontId="22" fillId="2" borderId="3" xfId="1" applyFont="1" applyFill="1" applyBorder="1" applyAlignment="1" applyProtection="1">
      <alignment horizontal="center" vertical="center"/>
    </xf>
    <xf numFmtId="4" fontId="22" fillId="0" borderId="1" xfId="1" applyNumberFormat="1" applyFont="1" applyFill="1" applyBorder="1" applyAlignment="1" applyProtection="1">
      <alignment horizontal="center" vertical="center"/>
    </xf>
    <xf numFmtId="0" fontId="24" fillId="0" borderId="0" xfId="1" applyFont="1" applyAlignment="1" applyProtection="1">
      <alignment horizontal="left" vertical="center"/>
    </xf>
    <xf numFmtId="0" fontId="24" fillId="0" borderId="0" xfId="1" applyFont="1" applyFill="1" applyAlignment="1" applyProtection="1">
      <alignment horizontal="left" vertical="center"/>
    </xf>
    <xf numFmtId="9" fontId="22" fillId="0" borderId="1" xfId="3" applyFont="1" applyFill="1" applyBorder="1" applyAlignment="1" applyProtection="1">
      <alignment horizontal="center" vertical="center"/>
    </xf>
    <xf numFmtId="0" fontId="22" fillId="0" borderId="1" xfId="1" applyFont="1" applyFill="1" applyBorder="1" applyAlignment="1" applyProtection="1">
      <alignment horizontal="center" vertical="center"/>
    </xf>
    <xf numFmtId="0" fontId="25" fillId="0" borderId="10" xfId="1" applyFont="1" applyFill="1" applyBorder="1" applyAlignment="1" applyProtection="1">
      <alignment vertical="center"/>
    </xf>
    <xf numFmtId="0" fontId="26" fillId="2" borderId="13" xfId="0" applyFont="1" applyFill="1" applyBorder="1" applyAlignment="1" applyProtection="1">
      <alignment horizontal="center" vertical="center"/>
    </xf>
    <xf numFmtId="0" fontId="26" fillId="2" borderId="14" xfId="0" applyFont="1" applyFill="1" applyBorder="1" applyAlignment="1" applyProtection="1">
      <alignment horizontal="center" vertical="center"/>
    </xf>
    <xf numFmtId="0" fontId="26" fillId="2" borderId="16" xfId="0" applyFont="1" applyFill="1" applyBorder="1" applyAlignment="1" applyProtection="1">
      <alignment horizontal="center" vertical="center"/>
    </xf>
    <xf numFmtId="0" fontId="26" fillId="2" borderId="17" xfId="0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/>
    </xf>
    <xf numFmtId="2" fontId="26" fillId="0" borderId="1" xfId="0" applyNumberFormat="1" applyFont="1" applyBorder="1" applyAlignment="1" applyProtection="1">
      <alignment horizontal="right"/>
    </xf>
    <xf numFmtId="49" fontId="26" fillId="0" borderId="29" xfId="0" applyNumberFormat="1" applyFont="1" applyBorder="1" applyAlignment="1" applyProtection="1">
      <alignment horizontal="left"/>
    </xf>
    <xf numFmtId="165" fontId="26" fillId="0" borderId="27" xfId="4" applyNumberFormat="1" applyFont="1" applyBorder="1" applyAlignment="1" applyProtection="1">
      <alignment horizontal="right"/>
    </xf>
    <xf numFmtId="49" fontId="26" fillId="0" borderId="3" xfId="0" applyNumberFormat="1" applyFont="1" applyBorder="1" applyAlignment="1" applyProtection="1">
      <alignment horizontal="left"/>
    </xf>
    <xf numFmtId="165" fontId="26" fillId="0" borderId="28" xfId="4" applyNumberFormat="1" applyFont="1" applyBorder="1" applyAlignment="1" applyProtection="1">
      <alignment horizontal="right"/>
    </xf>
    <xf numFmtId="0" fontId="26" fillId="0" borderId="11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0" fontId="26" fillId="2" borderId="25" xfId="0" applyFont="1" applyFill="1" applyBorder="1" applyAlignment="1" applyProtection="1">
      <alignment horizontal="center" vertical="center"/>
    </xf>
    <xf numFmtId="0" fontId="26" fillId="2" borderId="26" xfId="0" applyFont="1" applyFill="1" applyBorder="1" applyAlignment="1" applyProtection="1">
      <alignment horizontal="center" vertical="center"/>
    </xf>
    <xf numFmtId="49" fontId="7" fillId="0" borderId="30" xfId="0" applyNumberFormat="1" applyFont="1" applyBorder="1" applyAlignment="1" applyProtection="1">
      <alignment horizontal="left" vertical="top"/>
    </xf>
    <xf numFmtId="165" fontId="7" fillId="0" borderId="30" xfId="4" applyNumberFormat="1" applyFont="1" applyBorder="1" applyAlignment="1" applyProtection="1">
      <alignment horizontal="right" vertical="top"/>
    </xf>
    <xf numFmtId="49" fontId="7" fillId="0" borderId="13" xfId="0" applyNumberFormat="1" applyFont="1" applyBorder="1" applyAlignment="1" applyProtection="1">
      <alignment horizontal="left" vertical="top"/>
    </xf>
    <xf numFmtId="2" fontId="7" fillId="0" borderId="23" xfId="0" applyNumberFormat="1" applyFont="1" applyBorder="1" applyAlignment="1" applyProtection="1">
      <alignment horizontal="left" vertical="top"/>
    </xf>
    <xf numFmtId="2" fontId="7" fillId="0" borderId="24" xfId="0" applyNumberFormat="1" applyFont="1" applyBorder="1" applyAlignment="1" applyProtection="1">
      <alignment horizontal="left" vertical="top"/>
    </xf>
    <xf numFmtId="2" fontId="7" fillId="0" borderId="12" xfId="0" applyNumberFormat="1" applyFont="1" applyBorder="1" applyAlignment="1" applyProtection="1">
      <alignment vertical="top"/>
    </xf>
    <xf numFmtId="2" fontId="7" fillId="0" borderId="18" xfId="0" applyNumberFormat="1" applyFont="1" applyBorder="1" applyAlignment="1" applyProtection="1">
      <alignment vertical="top"/>
    </xf>
    <xf numFmtId="2" fontId="7" fillId="0" borderId="15" xfId="0" applyNumberFormat="1" applyFont="1" applyBorder="1" applyAlignment="1" applyProtection="1">
      <alignment vertical="top"/>
    </xf>
    <xf numFmtId="2" fontId="7" fillId="0" borderId="30" xfId="0" applyNumberFormat="1" applyFont="1" applyBorder="1" applyAlignment="1" applyProtection="1">
      <alignment horizontal="left" vertical="top"/>
    </xf>
    <xf numFmtId="49" fontId="7" fillId="0" borderId="30" xfId="0" applyNumberFormat="1" applyFont="1" applyFill="1" applyBorder="1" applyAlignment="1" applyProtection="1">
      <alignment horizontal="left" vertical="top"/>
    </xf>
    <xf numFmtId="3" fontId="7" fillId="0" borderId="30" xfId="0" applyNumberFormat="1" applyFont="1" applyFill="1" applyBorder="1" applyAlignment="1" applyProtection="1">
      <alignment horizontal="center" vertical="top"/>
    </xf>
    <xf numFmtId="4" fontId="7" fillId="0" borderId="31" xfId="0" applyNumberFormat="1" applyFont="1" applyBorder="1" applyAlignment="1" applyProtection="1">
      <alignment horizontal="right" vertical="top"/>
    </xf>
    <xf numFmtId="0" fontId="22" fillId="2" borderId="3" xfId="1" applyFont="1" applyFill="1" applyBorder="1" applyAlignment="1" applyProtection="1">
      <alignment horizontal="center" vertical="center"/>
    </xf>
    <xf numFmtId="0" fontId="22" fillId="2" borderId="1" xfId="1" applyFont="1" applyFill="1" applyBorder="1" applyAlignment="1" applyProtection="1">
      <alignment horizontal="center" vertical="center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12" fillId="2" borderId="6" xfId="1" applyFont="1" applyFill="1" applyBorder="1" applyAlignment="1" applyProtection="1">
      <alignment horizontal="left" vertical="center"/>
    </xf>
    <xf numFmtId="0" fontId="12" fillId="2" borderId="9" xfId="1" applyFont="1" applyFill="1" applyBorder="1" applyAlignment="1" applyProtection="1">
      <alignment horizontal="left" vertical="center"/>
    </xf>
    <xf numFmtId="0" fontId="12" fillId="2" borderId="7" xfId="1" applyFont="1" applyFill="1" applyBorder="1" applyAlignment="1" applyProtection="1">
      <alignment horizontal="left" vertical="center"/>
    </xf>
    <xf numFmtId="49" fontId="7" fillId="0" borderId="0" xfId="0" applyNumberFormat="1" applyFont="1" applyBorder="1" applyAlignment="1" applyProtection="1">
      <alignment horizontal="left"/>
    </xf>
    <xf numFmtId="0" fontId="2" fillId="0" borderId="3" xfId="1" applyFont="1" applyFill="1" applyBorder="1" applyAlignment="1" applyProtection="1">
      <alignment horizontal="center" vertical="center"/>
    </xf>
    <xf numFmtId="0" fontId="2" fillId="4" borderId="1" xfId="1" applyFont="1" applyFill="1" applyBorder="1" applyAlignment="1" applyProtection="1">
      <alignment horizontal="left" vertical="center"/>
    </xf>
    <xf numFmtId="0" fontId="2" fillId="4" borderId="1" xfId="1" applyFont="1" applyFill="1" applyBorder="1" applyAlignment="1" applyProtection="1">
      <alignment horizontal="center" vertical="center"/>
    </xf>
    <xf numFmtId="0" fontId="2" fillId="4" borderId="26" xfId="1" applyNumberFormat="1" applyFont="1" applyFill="1" applyBorder="1" applyAlignment="1" applyProtection="1">
      <alignment horizontal="center" vertical="center"/>
    </xf>
    <xf numFmtId="0" fontId="2" fillId="3" borderId="1" xfId="1" applyFont="1" applyFill="1" applyBorder="1" applyAlignment="1" applyProtection="1">
      <alignment horizontal="left" vertical="center"/>
      <protection locked="0"/>
    </xf>
    <xf numFmtId="0" fontId="2" fillId="0" borderId="1" xfId="1" applyFont="1" applyFill="1" applyBorder="1" applyAlignment="1" applyProtection="1">
      <alignment horizontal="left" vertical="center"/>
    </xf>
    <xf numFmtId="0" fontId="22" fillId="0" borderId="1" xfId="1" applyFont="1" applyBorder="1" applyAlignment="1" applyProtection="1">
      <alignment horizontal="left" vertical="center"/>
    </xf>
    <xf numFmtId="0" fontId="22" fillId="0" borderId="2" xfId="1" applyFont="1" applyFill="1" applyBorder="1" applyAlignment="1" applyProtection="1">
      <alignment horizontal="left" vertical="center"/>
    </xf>
    <xf numFmtId="0" fontId="22" fillId="0" borderId="10" xfId="1" applyFont="1" applyFill="1" applyBorder="1" applyAlignment="1" applyProtection="1">
      <alignment horizontal="left" vertical="center"/>
    </xf>
    <xf numFmtId="0" fontId="22" fillId="0" borderId="3" xfId="1" applyFont="1" applyFill="1" applyBorder="1" applyAlignment="1" applyProtection="1">
      <alignment horizontal="left" vertical="center"/>
    </xf>
    <xf numFmtId="4" fontId="2" fillId="0" borderId="2" xfId="1" applyNumberFormat="1" applyFont="1" applyFill="1" applyBorder="1" applyAlignment="1" applyProtection="1">
      <alignment horizontal="center" vertical="center" shrinkToFit="1"/>
    </xf>
    <xf numFmtId="4" fontId="2" fillId="0" borderId="3" xfId="1" applyNumberFormat="1" applyFont="1" applyFill="1" applyBorder="1" applyAlignment="1" applyProtection="1">
      <alignment horizontal="center" vertical="center" shrinkToFit="1"/>
    </xf>
    <xf numFmtId="0" fontId="14" fillId="0" borderId="2" xfId="1" applyFont="1" applyFill="1" applyBorder="1" applyAlignment="1" applyProtection="1">
      <alignment horizontal="center" vertical="center"/>
    </xf>
    <xf numFmtId="0" fontId="14" fillId="0" borderId="3" xfId="1" applyFont="1" applyFill="1" applyBorder="1" applyAlignment="1" applyProtection="1">
      <alignment horizontal="center" vertical="center"/>
    </xf>
    <xf numFmtId="0" fontId="22" fillId="2" borderId="3" xfId="1" applyFont="1" applyFill="1" applyBorder="1" applyAlignment="1" applyProtection="1">
      <alignment horizontal="center" vertical="center"/>
    </xf>
    <xf numFmtId="0" fontId="22" fillId="2" borderId="1" xfId="1" applyFont="1" applyFill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horizontal="left" vertical="center"/>
    </xf>
    <xf numFmtId="0" fontId="3" fillId="0" borderId="2" xfId="1" applyFont="1" applyBorder="1" applyAlignment="1" applyProtection="1">
      <alignment horizontal="left" vertical="center"/>
    </xf>
    <xf numFmtId="0" fontId="3" fillId="0" borderId="10" xfId="1" applyFont="1" applyBorder="1" applyAlignment="1" applyProtection="1">
      <alignment horizontal="left" vertical="center"/>
    </xf>
    <xf numFmtId="0" fontId="3" fillId="0" borderId="3" xfId="1" applyFont="1" applyBorder="1" applyAlignment="1" applyProtection="1">
      <alignment horizontal="left" vertical="center"/>
    </xf>
    <xf numFmtId="0" fontId="12" fillId="2" borderId="6" xfId="1" applyFont="1" applyFill="1" applyBorder="1" applyAlignment="1" applyProtection="1">
      <alignment horizontal="left" vertical="center"/>
    </xf>
    <xf numFmtId="0" fontId="12" fillId="2" borderId="9" xfId="1" applyFont="1" applyFill="1" applyBorder="1" applyAlignment="1" applyProtection="1">
      <alignment horizontal="left" vertical="center"/>
    </xf>
    <xf numFmtId="0" fontId="12" fillId="2" borderId="7" xfId="1" applyFont="1" applyFill="1" applyBorder="1" applyAlignment="1" applyProtection="1">
      <alignment horizontal="left" vertical="center"/>
    </xf>
    <xf numFmtId="0" fontId="22" fillId="2" borderId="4" xfId="1" applyFont="1" applyFill="1" applyBorder="1" applyAlignment="1" applyProtection="1">
      <alignment horizontal="left" vertical="center"/>
    </xf>
    <xf numFmtId="0" fontId="22" fillId="2" borderId="8" xfId="1" applyFont="1" applyFill="1" applyBorder="1" applyAlignment="1" applyProtection="1">
      <alignment horizontal="left" vertical="center"/>
    </xf>
    <xf numFmtId="0" fontId="22" fillId="2" borderId="5" xfId="1" applyFont="1" applyFill="1" applyBorder="1" applyAlignment="1" applyProtection="1">
      <alignment horizontal="left" vertic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4" borderId="2" xfId="1" applyFont="1" applyFill="1" applyBorder="1" applyAlignment="1" applyProtection="1">
      <alignment horizontal="center" vertical="center"/>
    </xf>
    <xf numFmtId="0" fontId="2" fillId="4" borderId="3" xfId="1" applyFont="1" applyFill="1" applyBorder="1" applyAlignment="1" applyProtection="1">
      <alignment horizontal="center" vertical="center"/>
    </xf>
    <xf numFmtId="0" fontId="2" fillId="3" borderId="2" xfId="1" applyFont="1" applyFill="1" applyBorder="1" applyAlignment="1" applyProtection="1">
      <alignment horizontal="center" vertical="center"/>
      <protection locked="0"/>
    </xf>
    <xf numFmtId="0" fontId="2" fillId="3" borderId="3" xfId="1" applyFont="1" applyFill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0" fontId="26" fillId="0" borderId="2" xfId="0" applyFont="1" applyBorder="1" applyAlignment="1" applyProtection="1">
      <alignment horizontal="left"/>
    </xf>
    <xf numFmtId="0" fontId="26" fillId="0" borderId="10" xfId="0" applyFont="1" applyBorder="1" applyAlignment="1" applyProtection="1">
      <alignment horizontal="left"/>
    </xf>
    <xf numFmtId="49" fontId="26" fillId="2" borderId="4" xfId="0" applyNumberFormat="1" applyFont="1" applyFill="1" applyBorder="1" applyAlignment="1" applyProtection="1">
      <alignment horizontal="left" vertical="center"/>
    </xf>
    <xf numFmtId="49" fontId="26" fillId="2" borderId="8" xfId="0" applyNumberFormat="1" applyFont="1" applyFill="1" applyBorder="1" applyAlignment="1" applyProtection="1">
      <alignment horizontal="left" vertical="center"/>
    </xf>
    <xf numFmtId="49" fontId="26" fillId="2" borderId="6" xfId="0" applyNumberFormat="1" applyFont="1" applyFill="1" applyBorder="1" applyAlignment="1" applyProtection="1">
      <alignment horizontal="left" vertical="center"/>
    </xf>
    <xf numFmtId="49" fontId="26" fillId="2" borderId="9" xfId="0" applyNumberFormat="1" applyFont="1" applyFill="1" applyBorder="1" applyAlignment="1" applyProtection="1">
      <alignment horizontal="left" vertical="center"/>
    </xf>
    <xf numFmtId="49" fontId="7" fillId="0" borderId="11" xfId="0" applyNumberFormat="1" applyFont="1" applyBorder="1" applyAlignment="1" applyProtection="1">
      <alignment horizontal="left"/>
    </xf>
    <xf numFmtId="49" fontId="7" fillId="0" borderId="0" xfId="0" applyNumberFormat="1" applyFont="1" applyBorder="1" applyAlignment="1" applyProtection="1">
      <alignment horizontal="left"/>
    </xf>
    <xf numFmtId="0" fontId="9" fillId="0" borderId="11" xfId="0" applyFont="1" applyFill="1" applyBorder="1" applyAlignment="1" applyProtection="1">
      <alignment horizontal="left" wrapText="1"/>
    </xf>
    <xf numFmtId="0" fontId="9" fillId="0" borderId="0" xfId="0" applyFont="1" applyFill="1" applyBorder="1" applyAlignment="1" applyProtection="1">
      <alignment horizontal="left" wrapText="1"/>
    </xf>
    <xf numFmtId="49" fontId="7" fillId="0" borderId="12" xfId="0" applyNumberFormat="1" applyFont="1" applyBorder="1" applyAlignment="1" applyProtection="1">
      <alignment horizontal="left" vertical="top"/>
    </xf>
    <xf numFmtId="49" fontId="7" fillId="0" borderId="18" xfId="0" applyNumberFormat="1" applyFont="1" applyBorder="1" applyAlignment="1" applyProtection="1">
      <alignment horizontal="left" vertical="top"/>
    </xf>
    <xf numFmtId="49" fontId="7" fillId="0" borderId="15" xfId="0" applyNumberFormat="1" applyFont="1" applyBorder="1" applyAlignment="1" applyProtection="1">
      <alignment horizontal="left" vertical="top"/>
    </xf>
    <xf numFmtId="49" fontId="7" fillId="0" borderId="13" xfId="0" applyNumberFormat="1" applyFont="1" applyBorder="1" applyAlignment="1" applyProtection="1">
      <alignment horizontal="left" vertical="top"/>
    </xf>
    <xf numFmtId="49" fontId="7" fillId="0" borderId="23" xfId="0" applyNumberFormat="1" applyFont="1" applyBorder="1" applyAlignment="1" applyProtection="1">
      <alignment horizontal="left" vertical="top"/>
    </xf>
    <xf numFmtId="49" fontId="7" fillId="0" borderId="24" xfId="0" applyNumberFormat="1" applyFont="1" applyBorder="1" applyAlignment="1" applyProtection="1">
      <alignment horizontal="left" vertical="top"/>
    </xf>
    <xf numFmtId="0" fontId="26" fillId="0" borderId="11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left"/>
    </xf>
    <xf numFmtId="2" fontId="7" fillId="0" borderId="13" xfId="0" applyNumberFormat="1" applyFont="1" applyBorder="1" applyAlignment="1" applyProtection="1">
      <alignment horizontal="left" vertical="top"/>
    </xf>
    <xf numFmtId="2" fontId="7" fillId="0" borderId="19" xfId="0" applyNumberFormat="1" applyFont="1" applyBorder="1" applyAlignment="1" applyProtection="1">
      <alignment horizontal="left" vertical="top"/>
    </xf>
    <xf numFmtId="49" fontId="26" fillId="0" borderId="0" xfId="0" applyNumberFormat="1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9" fontId="26" fillId="2" borderId="12" xfId="0" applyNumberFormat="1" applyFont="1" applyFill="1" applyBorder="1" applyAlignment="1" applyProtection="1">
      <alignment horizontal="left" vertical="center"/>
    </xf>
    <xf numFmtId="49" fontId="26" fillId="2" borderId="13" xfId="0" applyNumberFormat="1" applyFont="1" applyFill="1" applyBorder="1" applyAlignment="1" applyProtection="1">
      <alignment horizontal="left" vertical="center"/>
    </xf>
    <xf numFmtId="49" fontId="26" fillId="2" borderId="15" xfId="0" applyNumberFormat="1" applyFont="1" applyFill="1" applyBorder="1" applyAlignment="1" applyProtection="1">
      <alignment horizontal="left" vertical="center"/>
    </xf>
    <xf numFmtId="49" fontId="26" fillId="2" borderId="16" xfId="0" applyNumberFormat="1" applyFont="1" applyFill="1" applyBorder="1" applyAlignment="1" applyProtection="1">
      <alignment horizontal="left" vertical="center"/>
    </xf>
    <xf numFmtId="2" fontId="7" fillId="0" borderId="12" xfId="0" applyNumberFormat="1" applyFont="1" applyBorder="1" applyAlignment="1" applyProtection="1">
      <alignment horizontal="left" vertical="top"/>
    </xf>
    <xf numFmtId="2" fontId="7" fillId="0" borderId="18" xfId="0" applyNumberFormat="1" applyFont="1" applyBorder="1" applyAlignment="1" applyProtection="1">
      <alignment horizontal="left" vertical="top"/>
    </xf>
    <xf numFmtId="2" fontId="7" fillId="0" borderId="23" xfId="0" applyNumberFormat="1" applyFont="1" applyBorder="1" applyAlignment="1" applyProtection="1">
      <alignment horizontal="center" vertical="top"/>
    </xf>
    <xf numFmtId="2" fontId="7" fillId="0" borderId="24" xfId="0" applyNumberFormat="1" applyFont="1" applyBorder="1" applyAlignment="1" applyProtection="1">
      <alignment horizontal="center" vertical="top"/>
    </xf>
    <xf numFmtId="0" fontId="25" fillId="0" borderId="10" xfId="1" applyFont="1" applyFill="1" applyBorder="1" applyAlignment="1" applyProtection="1">
      <alignment horizontal="left" vertical="center"/>
    </xf>
    <xf numFmtId="0" fontId="28" fillId="0" borderId="1" xfId="1" applyFont="1" applyFill="1" applyBorder="1" applyAlignment="1" applyProtection="1">
      <alignment horizontal="center" vertical="center"/>
    </xf>
    <xf numFmtId="0" fontId="27" fillId="0" borderId="0" xfId="0" applyFont="1" applyFill="1" applyProtection="1"/>
    <xf numFmtId="167" fontId="5" fillId="0" borderId="0" xfId="0" applyNumberFormat="1" applyFont="1" applyAlignment="1" applyProtection="1">
      <alignment horizontal="left"/>
    </xf>
  </cellXfs>
  <cellStyles count="5">
    <cellStyle name="Komma" xfId="4" builtinId="3"/>
    <cellStyle name="Prozent" xfId="3" builtinId="5"/>
    <cellStyle name="Prozent 2" xfId="2" xr:uid="{00000000-0005-0000-0000-000002000000}"/>
    <cellStyle name="Standard" xfId="0" builtinId="0"/>
    <cellStyle name="Standard 2" xfId="1" xr:uid="{00000000-0005-0000-0000-000004000000}"/>
  </cellStyles>
  <dxfs count="18"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auto="1"/>
      </font>
    </dxf>
    <dxf>
      <font>
        <color theme="0"/>
      </font>
    </dxf>
    <dxf>
      <font>
        <color theme="0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auto="1"/>
      </font>
    </dxf>
    <dxf>
      <font>
        <color theme="1"/>
      </font>
    </dxf>
    <dxf>
      <font>
        <color theme="1"/>
      </font>
    </dxf>
  </dxfs>
  <tableStyles count="0" defaultTableStyle="TableStyleMedium9" defaultPivotStyle="PivotStyleLight16"/>
  <colors>
    <mruColors>
      <color rgb="FFFCF8A8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BHZ">
  <a:themeElements>
    <a:clrScheme name="BHZ">
      <a:dk1>
        <a:srgbClr val="000000"/>
      </a:dk1>
      <a:lt1>
        <a:srgbClr val="FFFFFF"/>
      </a:lt1>
      <a:dk2>
        <a:srgbClr val="B46EAF"/>
      </a:dk2>
      <a:lt2>
        <a:srgbClr val="965096"/>
      </a:lt2>
      <a:accent1>
        <a:srgbClr val="82C3EB"/>
      </a:accent1>
      <a:accent2>
        <a:srgbClr val="50AAE1"/>
      </a:accent2>
      <a:accent3>
        <a:srgbClr val="A0CD5F"/>
      </a:accent3>
      <a:accent4>
        <a:srgbClr val="6EB946"/>
      </a:accent4>
      <a:accent5>
        <a:srgbClr val="F5A04B"/>
      </a:accent5>
      <a:accent6>
        <a:srgbClr val="EB6932"/>
      </a:accent6>
      <a:hlink>
        <a:srgbClr val="50AAE1"/>
      </a:hlink>
      <a:folHlink>
        <a:srgbClr val="327DAA"/>
      </a:folHlink>
    </a:clrScheme>
    <a:fontScheme name="BHZ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rtlCol="0" anchor="ctr"/>
      <a:lstStyle>
        <a:defPPr algn="ctr">
          <a:defRPr sz="1000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rtlCol="0">
        <a:spAutoFit/>
      </a:bodyPr>
      <a:lstStyle>
        <a:defPPr>
          <a:defRPr sz="1000" smtClean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5"/>
  <sheetViews>
    <sheetView tabSelected="1" view="pageLayout" zoomScale="85" zoomScaleNormal="115" zoomScaleSheetLayoutView="100" zoomScalePageLayoutView="85" workbookViewId="0">
      <selection activeCell="H30" sqref="H30:K30"/>
    </sheetView>
    <sheetView tabSelected="1" workbookViewId="1">
      <selection activeCell="J22" sqref="J22"/>
    </sheetView>
  </sheetViews>
  <sheetFormatPr baseColWidth="10" defaultColWidth="10.75" defaultRowHeight="14.25" x14ac:dyDescent="0.2"/>
  <cols>
    <col min="1" max="1" width="6" style="4" customWidth="1"/>
    <col min="2" max="2" width="14.25" style="4" customWidth="1"/>
    <col min="3" max="3" width="8.625" style="4" customWidth="1"/>
    <col min="4" max="12" width="8.125" style="4" customWidth="1"/>
    <col min="13" max="13" width="11.375" style="4" customWidth="1"/>
    <col min="14" max="16384" width="10.75" style="4"/>
  </cols>
  <sheetData>
    <row r="1" spans="1:14" ht="15.75" x14ac:dyDescent="0.3">
      <c r="A1" s="111" t="s">
        <v>73</v>
      </c>
    </row>
    <row r="2" spans="1:14" ht="15.75" x14ac:dyDescent="0.3">
      <c r="A2" s="111" t="s">
        <v>60</v>
      </c>
      <c r="J2" s="78"/>
      <c r="K2" s="79" t="s">
        <v>58</v>
      </c>
    </row>
    <row r="3" spans="1:14" x14ac:dyDescent="0.2">
      <c r="A3" s="3"/>
    </row>
    <row r="4" spans="1:14" x14ac:dyDescent="0.2">
      <c r="A4" s="3"/>
      <c r="C4" s="91"/>
      <c r="D4" s="93"/>
      <c r="E4" s="171" t="s">
        <v>3</v>
      </c>
      <c r="F4" s="172"/>
      <c r="G4" s="172"/>
      <c r="H4" s="172"/>
      <c r="I4" s="172"/>
      <c r="J4" s="172"/>
      <c r="K4" s="172"/>
      <c r="L4" s="116" t="s">
        <v>4</v>
      </c>
      <c r="M4" s="116" t="s">
        <v>4</v>
      </c>
    </row>
    <row r="5" spans="1:14" x14ac:dyDescent="0.2">
      <c r="A5" s="3"/>
      <c r="C5" s="92"/>
      <c r="D5" s="94"/>
      <c r="E5" s="117">
        <v>31</v>
      </c>
      <c r="F5" s="116">
        <v>32</v>
      </c>
      <c r="G5" s="116">
        <v>33</v>
      </c>
      <c r="H5" s="116">
        <v>41</v>
      </c>
      <c r="I5" s="116">
        <v>51</v>
      </c>
      <c r="J5" s="116">
        <v>52</v>
      </c>
      <c r="K5" s="116">
        <v>53</v>
      </c>
      <c r="L5" s="116" t="s">
        <v>7</v>
      </c>
      <c r="M5" s="116" t="s">
        <v>49</v>
      </c>
    </row>
    <row r="6" spans="1:14" x14ac:dyDescent="0.2">
      <c r="A6" s="221" t="s">
        <v>81</v>
      </c>
      <c r="B6" s="221"/>
      <c r="C6" s="77"/>
      <c r="D6" s="88"/>
      <c r="E6" s="157">
        <v>0</v>
      </c>
      <c r="F6" s="183">
        <v>560</v>
      </c>
      <c r="G6" s="184"/>
      <c r="H6" s="6">
        <v>250</v>
      </c>
      <c r="I6" s="6">
        <v>390</v>
      </c>
      <c r="J6" s="6">
        <v>900</v>
      </c>
      <c r="K6" s="6">
        <v>100</v>
      </c>
      <c r="L6" s="222">
        <f>SUM(E6:K6)</f>
        <v>2200</v>
      </c>
      <c r="M6" s="97">
        <f>L6*$L$33</f>
        <v>0</v>
      </c>
      <c r="N6" s="9"/>
    </row>
    <row r="7" spans="1:14" s="71" customFormat="1" ht="8.25" x14ac:dyDescent="0.15"/>
    <row r="8" spans="1:14" ht="24" customHeight="1" x14ac:dyDescent="0.2">
      <c r="A8" s="112" t="s">
        <v>0</v>
      </c>
      <c r="B8" s="113"/>
      <c r="C8" s="114" t="s">
        <v>1</v>
      </c>
      <c r="D8" s="114" t="s">
        <v>2</v>
      </c>
      <c r="E8" s="81"/>
      <c r="F8" s="81"/>
      <c r="G8" s="81"/>
      <c r="H8" s="81"/>
      <c r="I8" s="81"/>
      <c r="J8" s="81"/>
      <c r="K8" s="81"/>
      <c r="L8" s="81"/>
      <c r="M8" s="82"/>
    </row>
    <row r="9" spans="1:14" s="69" customFormat="1" ht="9.75" x14ac:dyDescent="0.15">
      <c r="A9" s="83" t="s">
        <v>5</v>
      </c>
      <c r="B9" s="84"/>
      <c r="C9" s="95"/>
      <c r="D9" s="115" t="s">
        <v>48</v>
      </c>
      <c r="E9" s="84"/>
      <c r="F9" s="84"/>
      <c r="G9" s="84"/>
      <c r="H9" s="84"/>
      <c r="I9" s="84"/>
      <c r="J9" s="84"/>
      <c r="K9" s="84"/>
      <c r="L9" s="84"/>
      <c r="M9" s="85"/>
    </row>
    <row r="10" spans="1:14" x14ac:dyDescent="0.2">
      <c r="A10" s="5" t="s">
        <v>78</v>
      </c>
      <c r="B10" s="96"/>
      <c r="C10" s="89"/>
      <c r="D10" s="90"/>
      <c r="E10" s="159"/>
      <c r="F10" s="185">
        <v>90</v>
      </c>
      <c r="G10" s="186"/>
      <c r="H10" s="159">
        <v>50</v>
      </c>
      <c r="I10" s="159">
        <v>50</v>
      </c>
      <c r="J10" s="159">
        <v>120</v>
      </c>
      <c r="K10" s="159">
        <v>50</v>
      </c>
      <c r="L10" s="6">
        <f>SUM(E10:K10)</f>
        <v>360</v>
      </c>
      <c r="M10" s="7">
        <f>D10*L10</f>
        <v>0</v>
      </c>
    </row>
    <row r="11" spans="1:14" x14ac:dyDescent="0.2">
      <c r="A11" s="5" t="s">
        <v>8</v>
      </c>
      <c r="B11" s="158">
        <f>B10</f>
        <v>0</v>
      </c>
      <c r="C11" s="89"/>
      <c r="D11" s="90"/>
      <c r="E11" s="159"/>
      <c r="F11" s="187"/>
      <c r="G11" s="188"/>
      <c r="H11" s="1"/>
      <c r="I11" s="1"/>
      <c r="J11" s="1"/>
      <c r="K11" s="1"/>
      <c r="L11" s="6">
        <f t="shared" ref="L11" si="0">SUM(E11:K11)</f>
        <v>0</v>
      </c>
      <c r="M11" s="7">
        <f t="shared" ref="M11" si="1">D11*L11</f>
        <v>0</v>
      </c>
    </row>
    <row r="12" spans="1:14" x14ac:dyDescent="0.2">
      <c r="A12" s="5" t="s">
        <v>9</v>
      </c>
      <c r="B12" s="96"/>
      <c r="C12" s="1"/>
      <c r="D12" s="2"/>
      <c r="E12" s="70"/>
      <c r="F12" s="187"/>
      <c r="G12" s="188"/>
      <c r="H12" s="1"/>
      <c r="I12" s="1"/>
      <c r="J12" s="1"/>
      <c r="K12" s="1"/>
      <c r="L12" s="6">
        <f t="shared" ref="L12" si="2">SUM(E12:K12)</f>
        <v>0</v>
      </c>
      <c r="M12" s="7">
        <f t="shared" ref="M12" si="3">D12*L12</f>
        <v>0</v>
      </c>
    </row>
    <row r="13" spans="1:14" x14ac:dyDescent="0.2">
      <c r="A13" s="173" t="s">
        <v>10</v>
      </c>
      <c r="B13" s="173"/>
      <c r="C13" s="173"/>
      <c r="D13" s="173"/>
      <c r="E13" s="6">
        <f>SUM(E10:E12)</f>
        <v>0</v>
      </c>
      <c r="F13" s="183">
        <f>SUM(F10:F12)</f>
        <v>90</v>
      </c>
      <c r="G13" s="184"/>
      <c r="H13" s="6">
        <f>SUM(H10:H12)</f>
        <v>50</v>
      </c>
      <c r="I13" s="6">
        <f>SUM(I10:I12)</f>
        <v>50</v>
      </c>
      <c r="J13" s="6">
        <f>SUM(J10:J12)</f>
        <v>120</v>
      </c>
      <c r="K13" s="6">
        <f>SUM(K10:K12)</f>
        <v>50</v>
      </c>
      <c r="L13" s="122">
        <f>SUM(L10:L12)</f>
        <v>360</v>
      </c>
      <c r="M13" s="6" t="s">
        <v>6</v>
      </c>
    </row>
    <row r="14" spans="1:14" x14ac:dyDescent="0.2">
      <c r="A14" s="174" t="s">
        <v>50</v>
      </c>
      <c r="B14" s="175"/>
      <c r="C14" s="175"/>
      <c r="D14" s="176"/>
      <c r="E14" s="67">
        <f>SUMPRODUCT($D$10:$D$12,E10:E12)</f>
        <v>0</v>
      </c>
      <c r="F14" s="167">
        <f>SUMPRODUCT($D$10:$D$12,F10:F12)</f>
        <v>0</v>
      </c>
      <c r="G14" s="168"/>
      <c r="H14" s="67">
        <f>SUMPRODUCT($D$10:$D$12,H10:H12)</f>
        <v>0</v>
      </c>
      <c r="I14" s="67">
        <f>SUMPRODUCT($D$10:$D$12,I10:I12)</f>
        <v>0</v>
      </c>
      <c r="J14" s="67">
        <f>SUMPRODUCT($D$10:$D$12,J10:J12)</f>
        <v>0</v>
      </c>
      <c r="K14" s="67">
        <f>SUMPRODUCT($D$10:$D$12,K10:K12)</f>
        <v>0</v>
      </c>
      <c r="L14" s="7" t="s">
        <v>6</v>
      </c>
      <c r="M14" s="118">
        <f>SUM(M10:M12)</f>
        <v>0</v>
      </c>
    </row>
    <row r="15" spans="1:14" s="71" customFormat="1" ht="8.25" x14ac:dyDescent="0.15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4" x14ac:dyDescent="0.2">
      <c r="A16" s="180" t="s">
        <v>11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2"/>
    </row>
    <row r="17" spans="1:14" s="69" customFormat="1" ht="9" x14ac:dyDescent="0.15">
      <c r="A17" s="177" t="s">
        <v>12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9"/>
    </row>
    <row r="18" spans="1:14" x14ac:dyDescent="0.2">
      <c r="A18" s="161"/>
      <c r="B18" s="161"/>
      <c r="C18" s="6" t="s">
        <v>13</v>
      </c>
      <c r="D18" s="2"/>
      <c r="E18" s="6"/>
      <c r="F18" s="187"/>
      <c r="G18" s="188"/>
      <c r="H18" s="1"/>
      <c r="I18" s="1"/>
      <c r="J18" s="1"/>
      <c r="K18" s="1"/>
      <c r="L18" s="6">
        <f>SUM(E18:K18)</f>
        <v>0</v>
      </c>
      <c r="M18" s="7">
        <f>D18*L18</f>
        <v>0</v>
      </c>
    </row>
    <row r="19" spans="1:14" x14ac:dyDescent="0.2">
      <c r="A19" s="161"/>
      <c r="B19" s="161"/>
      <c r="C19" s="6" t="s">
        <v>14</v>
      </c>
      <c r="D19" s="2"/>
      <c r="E19" s="6"/>
      <c r="F19" s="187"/>
      <c r="G19" s="188"/>
      <c r="H19" s="1"/>
      <c r="I19" s="1"/>
      <c r="J19" s="1"/>
      <c r="K19" s="1"/>
      <c r="L19" s="6">
        <f t="shared" ref="L19:L26" si="4">SUM(E19:K19)</f>
        <v>0</v>
      </c>
      <c r="M19" s="7">
        <f t="shared" ref="M19:M26" si="5">D19*L19</f>
        <v>0</v>
      </c>
    </row>
    <row r="20" spans="1:14" x14ac:dyDescent="0.2">
      <c r="A20" s="161"/>
      <c r="B20" s="161"/>
      <c r="C20" s="6" t="s">
        <v>15</v>
      </c>
      <c r="D20" s="2"/>
      <c r="E20" s="6"/>
      <c r="F20" s="187"/>
      <c r="G20" s="188"/>
      <c r="H20" s="1"/>
      <c r="I20" s="1"/>
      <c r="J20" s="1"/>
      <c r="K20" s="1"/>
      <c r="L20" s="6">
        <f t="shared" si="4"/>
        <v>0</v>
      </c>
      <c r="M20" s="7">
        <f t="shared" si="5"/>
        <v>0</v>
      </c>
    </row>
    <row r="21" spans="1:14" x14ac:dyDescent="0.2">
      <c r="A21" s="161"/>
      <c r="B21" s="161"/>
      <c r="C21" s="6" t="s">
        <v>16</v>
      </c>
      <c r="D21" s="2"/>
      <c r="E21" s="6"/>
      <c r="F21" s="187"/>
      <c r="G21" s="188"/>
      <c r="H21" s="1"/>
      <c r="I21" s="1"/>
      <c r="J21" s="1"/>
      <c r="K21" s="1"/>
      <c r="L21" s="6">
        <f t="shared" si="4"/>
        <v>0</v>
      </c>
      <c r="M21" s="7">
        <f t="shared" si="5"/>
        <v>0</v>
      </c>
    </row>
    <row r="22" spans="1:14" x14ac:dyDescent="0.2">
      <c r="A22" s="161"/>
      <c r="B22" s="161"/>
      <c r="C22" s="6" t="s">
        <v>17</v>
      </c>
      <c r="D22" s="2"/>
      <c r="E22" s="6"/>
      <c r="F22" s="187"/>
      <c r="G22" s="188"/>
      <c r="H22" s="1"/>
      <c r="I22" s="1"/>
      <c r="J22" s="1"/>
      <c r="K22" s="1"/>
      <c r="L22" s="6">
        <f>SUM(E22:K22)</f>
        <v>0</v>
      </c>
      <c r="M22" s="7">
        <f t="shared" si="5"/>
        <v>0</v>
      </c>
    </row>
    <row r="23" spans="1:14" x14ac:dyDescent="0.2">
      <c r="A23" s="161"/>
      <c r="B23" s="161"/>
      <c r="C23" s="6" t="s">
        <v>18</v>
      </c>
      <c r="D23" s="2"/>
      <c r="E23" s="6"/>
      <c r="F23" s="187"/>
      <c r="G23" s="188"/>
      <c r="H23" s="1"/>
      <c r="I23" s="1"/>
      <c r="J23" s="1"/>
      <c r="K23" s="1"/>
      <c r="L23" s="6">
        <f t="shared" si="4"/>
        <v>0</v>
      </c>
      <c r="M23" s="7">
        <f t="shared" si="5"/>
        <v>0</v>
      </c>
    </row>
    <row r="24" spans="1:14" x14ac:dyDescent="0.2">
      <c r="A24" s="161"/>
      <c r="B24" s="161"/>
      <c r="C24" s="6" t="s">
        <v>19</v>
      </c>
      <c r="D24" s="2"/>
      <c r="E24" s="6"/>
      <c r="F24" s="187"/>
      <c r="G24" s="188"/>
      <c r="H24" s="1"/>
      <c r="I24" s="1"/>
      <c r="J24" s="1"/>
      <c r="K24" s="1"/>
      <c r="L24" s="6">
        <f t="shared" si="4"/>
        <v>0</v>
      </c>
      <c r="M24" s="7">
        <f t="shared" si="5"/>
        <v>0</v>
      </c>
    </row>
    <row r="25" spans="1:14" x14ac:dyDescent="0.2">
      <c r="A25" s="162" t="s">
        <v>20</v>
      </c>
      <c r="B25" s="162"/>
      <c r="C25" s="6" t="s">
        <v>24</v>
      </c>
      <c r="D25" s="2"/>
      <c r="E25" s="6"/>
      <c r="F25" s="187"/>
      <c r="G25" s="188"/>
      <c r="H25" s="1"/>
      <c r="I25" s="1"/>
      <c r="J25" s="1"/>
      <c r="K25" s="1"/>
      <c r="L25" s="6">
        <f t="shared" si="4"/>
        <v>0</v>
      </c>
      <c r="M25" s="7">
        <f t="shared" si="5"/>
        <v>0</v>
      </c>
    </row>
    <row r="26" spans="1:14" x14ac:dyDescent="0.2">
      <c r="A26" s="162" t="s">
        <v>21</v>
      </c>
      <c r="B26" s="162"/>
      <c r="C26" s="6" t="s">
        <v>25</v>
      </c>
      <c r="D26" s="2"/>
      <c r="E26" s="6"/>
      <c r="F26" s="187"/>
      <c r="G26" s="188"/>
      <c r="H26" s="1"/>
      <c r="I26" s="1"/>
      <c r="J26" s="1"/>
      <c r="K26" s="1"/>
      <c r="L26" s="6">
        <f t="shared" si="4"/>
        <v>0</v>
      </c>
      <c r="M26" s="7">
        <f t="shared" si="5"/>
        <v>0</v>
      </c>
    </row>
    <row r="27" spans="1:14" x14ac:dyDescent="0.2">
      <c r="A27" s="163" t="s">
        <v>10</v>
      </c>
      <c r="B27" s="163"/>
      <c r="C27" s="163"/>
      <c r="D27" s="163"/>
      <c r="E27" s="6">
        <f>SUM(E18:E26)</f>
        <v>0</v>
      </c>
      <c r="F27" s="183">
        <f>SUM(F18:G26)</f>
        <v>0</v>
      </c>
      <c r="G27" s="184"/>
      <c r="H27" s="6">
        <f t="shared" ref="F27:K27" si="6">SUM(H18:H26)</f>
        <v>0</v>
      </c>
      <c r="I27" s="6">
        <f t="shared" si="6"/>
        <v>0</v>
      </c>
      <c r="J27" s="6">
        <f t="shared" si="6"/>
        <v>0</v>
      </c>
      <c r="K27" s="6">
        <f t="shared" si="6"/>
        <v>0</v>
      </c>
      <c r="L27" s="122">
        <f>SUM(L18:L26)</f>
        <v>0</v>
      </c>
      <c r="M27" s="8" t="s">
        <v>6</v>
      </c>
    </row>
    <row r="28" spans="1:14" x14ac:dyDescent="0.2">
      <c r="A28" s="163" t="s">
        <v>50</v>
      </c>
      <c r="B28" s="163"/>
      <c r="C28" s="163"/>
      <c r="D28" s="163"/>
      <c r="E28" s="67">
        <f>SUMPRODUCT($D$18:$D$26,E18:E26)</f>
        <v>0</v>
      </c>
      <c r="F28" s="167">
        <f t="shared" ref="F28:K28" si="7">SUMPRODUCT($D$18:$D$26,F18:F26)</f>
        <v>0</v>
      </c>
      <c r="G28" s="168"/>
      <c r="H28" s="67">
        <f t="shared" si="7"/>
        <v>0</v>
      </c>
      <c r="I28" s="67">
        <f t="shared" si="7"/>
        <v>0</v>
      </c>
      <c r="J28" s="67">
        <f t="shared" si="7"/>
        <v>0</v>
      </c>
      <c r="K28" s="67">
        <f t="shared" si="7"/>
        <v>0</v>
      </c>
      <c r="L28" s="7" t="s">
        <v>6</v>
      </c>
      <c r="M28" s="118">
        <f>SUM(M18:M26)</f>
        <v>0</v>
      </c>
      <c r="N28" s="9"/>
    </row>
    <row r="29" spans="1:14" s="71" customFormat="1" ht="8.25" x14ac:dyDescent="0.15">
      <c r="A29" s="119"/>
      <c r="B29" s="119"/>
      <c r="C29" s="119"/>
      <c r="D29" s="119"/>
      <c r="E29" s="73"/>
      <c r="F29" s="73"/>
      <c r="G29" s="73"/>
      <c r="H29" s="73"/>
      <c r="I29" s="73"/>
      <c r="J29" s="73"/>
      <c r="K29" s="73"/>
      <c r="L29" s="73"/>
      <c r="M29" s="73"/>
      <c r="N29" s="74"/>
    </row>
    <row r="30" spans="1:14" x14ac:dyDescent="0.2">
      <c r="A30" s="163" t="s">
        <v>22</v>
      </c>
      <c r="B30" s="163"/>
      <c r="C30" s="163"/>
      <c r="D30" s="163"/>
      <c r="E30" s="70">
        <f t="shared" ref="E30:J30" si="8">E27+E13</f>
        <v>0</v>
      </c>
      <c r="F30" s="169">
        <f>F27+F13</f>
        <v>90</v>
      </c>
      <c r="G30" s="170"/>
      <c r="H30" s="70">
        <f t="shared" si="8"/>
        <v>50</v>
      </c>
      <c r="I30" s="70">
        <f t="shared" si="8"/>
        <v>50</v>
      </c>
      <c r="J30" s="70">
        <f t="shared" si="8"/>
        <v>120</v>
      </c>
      <c r="K30" s="70">
        <f>K27+K13</f>
        <v>50</v>
      </c>
      <c r="L30" s="70">
        <f>SUM(E30:K30)</f>
        <v>360</v>
      </c>
      <c r="M30" s="6" t="s">
        <v>6</v>
      </c>
      <c r="N30" s="68"/>
    </row>
    <row r="31" spans="1:14" x14ac:dyDescent="0.2">
      <c r="A31" s="163" t="s">
        <v>51</v>
      </c>
      <c r="B31" s="163"/>
      <c r="C31" s="163"/>
      <c r="D31" s="163"/>
      <c r="E31" s="67">
        <f>E14+E28</f>
        <v>0</v>
      </c>
      <c r="F31" s="167">
        <f>F14+F28</f>
        <v>0</v>
      </c>
      <c r="G31" s="168"/>
      <c r="H31" s="67">
        <f t="shared" ref="H31:K31" si="9">H14+H28</f>
        <v>0</v>
      </c>
      <c r="I31" s="67">
        <f t="shared" si="9"/>
        <v>0</v>
      </c>
      <c r="J31" s="67">
        <f t="shared" si="9"/>
        <v>0</v>
      </c>
      <c r="K31" s="67">
        <f t="shared" si="9"/>
        <v>0</v>
      </c>
      <c r="L31" s="7" t="s">
        <v>6</v>
      </c>
      <c r="M31" s="118">
        <f>SUM(E31:K31)</f>
        <v>0</v>
      </c>
      <c r="N31" s="9"/>
    </row>
    <row r="32" spans="1:14" s="71" customFormat="1" ht="8.25" x14ac:dyDescent="0.15">
      <c r="A32" s="120"/>
      <c r="B32" s="120"/>
      <c r="C32" s="120"/>
      <c r="D32" s="120"/>
      <c r="E32" s="73"/>
      <c r="F32" s="73"/>
      <c r="G32" s="73"/>
      <c r="H32" s="73"/>
      <c r="I32" s="73"/>
      <c r="J32" s="73"/>
      <c r="K32" s="73"/>
      <c r="L32" s="73"/>
      <c r="M32" s="73"/>
      <c r="N32" s="74"/>
    </row>
    <row r="33" spans="1:14" x14ac:dyDescent="0.2">
      <c r="A33" s="164" t="s">
        <v>23</v>
      </c>
      <c r="B33" s="165"/>
      <c r="C33" s="166"/>
      <c r="D33" s="121">
        <f>IF(L6=0,0,L13/L6)</f>
        <v>0.16363636363636364</v>
      </c>
      <c r="E33" s="10"/>
      <c r="F33" s="164" t="s">
        <v>52</v>
      </c>
      <c r="G33" s="165"/>
      <c r="H33" s="165"/>
      <c r="I33" s="165"/>
      <c r="J33" s="165"/>
      <c r="K33" s="166"/>
      <c r="L33" s="118">
        <f>IF(L30=0,0,M31/L30)</f>
        <v>0</v>
      </c>
      <c r="M33" s="10"/>
      <c r="N33" s="9"/>
    </row>
    <row r="34" spans="1:14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x14ac:dyDescent="0.2">
      <c r="A35" s="9"/>
      <c r="B35" s="9"/>
      <c r="C35" s="9"/>
      <c r="D35" s="9"/>
      <c r="E35" s="9"/>
      <c r="F35" s="9"/>
      <c r="G35" s="223" t="s">
        <v>82</v>
      </c>
      <c r="H35" s="9"/>
      <c r="I35" s="9"/>
      <c r="J35" s="9"/>
      <c r="K35" s="9"/>
      <c r="L35" s="9"/>
      <c r="M35" s="9"/>
      <c r="N35" s="9"/>
    </row>
    <row r="36" spans="1:14" x14ac:dyDescent="0.2">
      <c r="A36" s="9"/>
      <c r="B36" s="9"/>
      <c r="C36" s="9"/>
      <c r="D36" s="9"/>
      <c r="E36" s="9"/>
    </row>
    <row r="37" spans="1:14" x14ac:dyDescent="0.2">
      <c r="A37" s="9"/>
      <c r="B37" s="9"/>
      <c r="C37" s="9"/>
      <c r="D37" s="9"/>
      <c r="E37" s="9"/>
    </row>
    <row r="45" spans="1:14" x14ac:dyDescent="0.2">
      <c r="E45" s="11"/>
      <c r="F45" s="11"/>
      <c r="G45" s="11"/>
      <c r="H45" s="11"/>
      <c r="I45" s="11"/>
      <c r="J45" s="11"/>
      <c r="K45" s="11"/>
    </row>
    <row r="46" spans="1:14" x14ac:dyDescent="0.2">
      <c r="E46" s="11"/>
      <c r="F46" s="11"/>
      <c r="G46" s="11"/>
      <c r="H46" s="11"/>
      <c r="I46" s="11"/>
      <c r="J46" s="11"/>
      <c r="K46" s="11"/>
    </row>
    <row r="47" spans="1:14" x14ac:dyDescent="0.2">
      <c r="E47" s="11"/>
      <c r="F47" s="11"/>
      <c r="G47" s="11"/>
      <c r="H47" s="11"/>
      <c r="I47" s="11"/>
      <c r="J47" s="11"/>
      <c r="K47" s="11"/>
    </row>
    <row r="48" spans="1:14" x14ac:dyDescent="0.2">
      <c r="E48" s="11"/>
      <c r="F48" s="11"/>
      <c r="G48" s="11"/>
      <c r="H48" s="11"/>
      <c r="I48" s="11"/>
      <c r="J48" s="11"/>
      <c r="K48" s="11"/>
    </row>
    <row r="49" spans="5:11" ht="15" x14ac:dyDescent="0.25">
      <c r="E49" s="11"/>
      <c r="F49" s="12"/>
      <c r="G49" s="12"/>
      <c r="H49" s="11"/>
      <c r="I49" s="11"/>
      <c r="J49" s="11"/>
      <c r="K49" s="11"/>
    </row>
    <row r="50" spans="5:11" x14ac:dyDescent="0.2">
      <c r="E50" s="11"/>
      <c r="F50" s="11"/>
      <c r="G50" s="11"/>
      <c r="H50" s="11"/>
      <c r="I50" s="11"/>
      <c r="J50" s="11"/>
      <c r="K50" s="11"/>
    </row>
    <row r="51" spans="5:11" x14ac:dyDescent="0.2">
      <c r="E51" s="11"/>
      <c r="F51" s="11"/>
      <c r="G51" s="11"/>
      <c r="H51" s="11"/>
      <c r="I51" s="11"/>
      <c r="J51" s="11"/>
      <c r="K51" s="11"/>
    </row>
    <row r="52" spans="5:11" x14ac:dyDescent="0.2">
      <c r="E52" s="11"/>
      <c r="F52" s="11"/>
      <c r="G52" s="11"/>
      <c r="H52" s="11"/>
      <c r="I52" s="11"/>
      <c r="J52" s="11"/>
      <c r="K52" s="11"/>
    </row>
    <row r="53" spans="5:11" x14ac:dyDescent="0.2">
      <c r="E53" s="11"/>
      <c r="F53" s="11"/>
      <c r="G53" s="11"/>
      <c r="H53" s="11"/>
      <c r="I53" s="11"/>
      <c r="J53" s="11"/>
      <c r="K53" s="11"/>
    </row>
    <row r="54" spans="5:11" x14ac:dyDescent="0.2">
      <c r="E54" s="11"/>
      <c r="F54" s="11"/>
      <c r="G54" s="11"/>
      <c r="H54" s="11"/>
      <c r="I54" s="11"/>
      <c r="J54" s="11"/>
      <c r="K54" s="11"/>
    </row>
    <row r="55" spans="5:11" x14ac:dyDescent="0.2">
      <c r="E55" s="11"/>
      <c r="F55" s="11"/>
      <c r="G55" s="11"/>
      <c r="H55" s="11"/>
      <c r="I55" s="11"/>
      <c r="J55" s="11"/>
      <c r="K55" s="11"/>
    </row>
  </sheetData>
  <sheetProtection algorithmName="SHA-512" hashValue="YkLRP2yxTwndVfBOxTiMeABNU6J6YQK7ys3IRLSBXxtJ0gcxcmSJuAp6T/yWyX25TL7XPIsI4qrm0xQ1Bqgy3w==" saltValue="AEiOAXPiExoNYFrBC9PxJg==" spinCount="100000" sheet="1" selectLockedCells="1"/>
  <mergeCells count="39">
    <mergeCell ref="F24:G24"/>
    <mergeCell ref="F25:G25"/>
    <mergeCell ref="F26:G26"/>
    <mergeCell ref="F27:G27"/>
    <mergeCell ref="F19:G19"/>
    <mergeCell ref="F20:G20"/>
    <mergeCell ref="F21:G21"/>
    <mergeCell ref="F22:G22"/>
    <mergeCell ref="F23:G23"/>
    <mergeCell ref="E4:K4"/>
    <mergeCell ref="A13:D13"/>
    <mergeCell ref="A14:D14"/>
    <mergeCell ref="A21:B21"/>
    <mergeCell ref="A17:M17"/>
    <mergeCell ref="A18:B18"/>
    <mergeCell ref="A19:B19"/>
    <mergeCell ref="A20:B20"/>
    <mergeCell ref="A16:M16"/>
    <mergeCell ref="F6:G6"/>
    <mergeCell ref="F13:G13"/>
    <mergeCell ref="F10:G10"/>
    <mergeCell ref="F11:G11"/>
    <mergeCell ref="F12:G12"/>
    <mergeCell ref="F18:G18"/>
    <mergeCell ref="F14:G14"/>
    <mergeCell ref="A31:D31"/>
    <mergeCell ref="A33:C33"/>
    <mergeCell ref="F33:K33"/>
    <mergeCell ref="A28:D28"/>
    <mergeCell ref="A27:D27"/>
    <mergeCell ref="F28:G28"/>
    <mergeCell ref="F30:G30"/>
    <mergeCell ref="F31:G31"/>
    <mergeCell ref="A30:D30"/>
    <mergeCell ref="A22:B22"/>
    <mergeCell ref="A23:B23"/>
    <mergeCell ref="A24:B24"/>
    <mergeCell ref="A25:B25"/>
    <mergeCell ref="A26:B26"/>
  </mergeCells>
  <conditionalFormatting sqref="H30">
    <cfRule type="expression" dxfId="15" priority="9">
      <formula>$H$30=$H$6+$H$10</formula>
    </cfRule>
  </conditionalFormatting>
  <conditionalFormatting sqref="E30:L30">
    <cfRule type="expression" dxfId="14" priority="3">
      <formula>$L$30=$L$6+$L$10</formula>
    </cfRule>
  </conditionalFormatting>
  <conditionalFormatting sqref="F30:G30">
    <cfRule type="expression" dxfId="13" priority="7">
      <formula>$F$30=$F$6+$F$10</formula>
    </cfRule>
  </conditionalFormatting>
  <conditionalFormatting sqref="I30">
    <cfRule type="expression" dxfId="12" priority="8">
      <formula>$I$30=$I$6+$I$10</formula>
    </cfRule>
  </conditionalFormatting>
  <conditionalFormatting sqref="E30">
    <cfRule type="expression" dxfId="11" priority="5">
      <formula>$E$30=$E$6+$E$10</formula>
    </cfRule>
  </conditionalFormatting>
  <conditionalFormatting sqref="J30">
    <cfRule type="expression" dxfId="10" priority="6">
      <formula>$J$30=$J$6+$J$10</formula>
    </cfRule>
  </conditionalFormatting>
  <conditionalFormatting sqref="K30">
    <cfRule type="expression" dxfId="9" priority="4">
      <formula>$K$30=$K$6+$K$10</formula>
    </cfRule>
  </conditionalFormatting>
  <conditionalFormatting sqref="G35">
    <cfRule type="expression" dxfId="8" priority="1">
      <formula>$L$30=$L$6+$L$10</formula>
    </cfRule>
  </conditionalFormatting>
  <pageMargins left="0.70866141732283472" right="0.59055118110236227" top="1.2598425196850394" bottom="0.47244094488188981" header="0.31496062992125984" footer="0.31496062992125984"/>
  <pageSetup paperSize="9" scale="97" orientation="landscape" r:id="rId1"/>
  <headerFooter>
    <oddHeader xml:space="preserve">&amp;L&amp;G&amp;R&amp;10Bülach Nord, Schaffhauserstrasse 2. Etappe
Teil C: Angaben des Anbieters - Formular Preisangebot 
</oddHeader>
    <oddFooter>&amp;L&amp;8&amp;F&amp;R&amp;8 1/3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B6BAD-ECBF-4822-96B4-97D6F338F10C}">
  <dimension ref="A1:N55"/>
  <sheetViews>
    <sheetView view="pageLayout" topLeftCell="A4" zoomScaleNormal="115" zoomScaleSheetLayoutView="100" workbookViewId="0">
      <selection activeCell="E31" sqref="E31"/>
    </sheetView>
    <sheetView workbookViewId="1">
      <selection activeCell="C11" sqref="C11"/>
    </sheetView>
  </sheetViews>
  <sheetFormatPr baseColWidth="10" defaultColWidth="10.75" defaultRowHeight="14.25" x14ac:dyDescent="0.2"/>
  <cols>
    <col min="1" max="1" width="6" style="4" customWidth="1"/>
    <col min="2" max="2" width="14.25" style="4" customWidth="1"/>
    <col min="3" max="3" width="7.5" style="4" customWidth="1"/>
    <col min="4" max="12" width="8.125" style="4" customWidth="1"/>
    <col min="13" max="13" width="11.375" style="4" customWidth="1"/>
    <col min="14" max="16384" width="10.75" style="4"/>
  </cols>
  <sheetData>
    <row r="1" spans="1:14" ht="15.75" x14ac:dyDescent="0.3">
      <c r="A1" s="111" t="s">
        <v>73</v>
      </c>
    </row>
    <row r="2" spans="1:14" ht="15.75" x14ac:dyDescent="0.3">
      <c r="A2" s="111" t="s">
        <v>60</v>
      </c>
      <c r="J2" s="78"/>
      <c r="K2" s="79" t="s">
        <v>58</v>
      </c>
    </row>
    <row r="3" spans="1:14" x14ac:dyDescent="0.2">
      <c r="A3" s="3"/>
    </row>
    <row r="4" spans="1:14" x14ac:dyDescent="0.2">
      <c r="A4" s="3"/>
      <c r="C4" s="91"/>
      <c r="D4" s="93"/>
      <c r="E4" s="171" t="s">
        <v>3</v>
      </c>
      <c r="F4" s="172"/>
      <c r="G4" s="172"/>
      <c r="H4" s="172"/>
      <c r="I4" s="172"/>
      <c r="J4" s="172"/>
      <c r="K4" s="172"/>
      <c r="L4" s="151" t="s">
        <v>4</v>
      </c>
      <c r="M4" s="151" t="s">
        <v>4</v>
      </c>
    </row>
    <row r="5" spans="1:14" x14ac:dyDescent="0.2">
      <c r="A5" s="3"/>
      <c r="C5" s="92"/>
      <c r="D5" s="94"/>
      <c r="E5" s="150">
        <v>31</v>
      </c>
      <c r="F5" s="151">
        <v>32</v>
      </c>
      <c r="G5" s="151">
        <v>33</v>
      </c>
      <c r="H5" s="151">
        <v>41</v>
      </c>
      <c r="I5" s="151">
        <v>51</v>
      </c>
      <c r="J5" s="151">
        <v>52</v>
      </c>
      <c r="K5" s="151">
        <v>53</v>
      </c>
      <c r="L5" s="151" t="s">
        <v>7</v>
      </c>
      <c r="M5" s="151" t="s">
        <v>49</v>
      </c>
    </row>
    <row r="6" spans="1:14" x14ac:dyDescent="0.2">
      <c r="A6" s="76"/>
      <c r="B6" s="123" t="s">
        <v>59</v>
      </c>
      <c r="C6" s="77"/>
      <c r="D6" s="88"/>
      <c r="E6" s="157">
        <v>700</v>
      </c>
      <c r="F6" s="183">
        <v>1120</v>
      </c>
      <c r="G6" s="184"/>
      <c r="H6" s="6">
        <v>470</v>
      </c>
      <c r="I6" s="6">
        <v>1250</v>
      </c>
      <c r="J6" s="6">
        <v>1850</v>
      </c>
      <c r="K6" s="6">
        <v>210</v>
      </c>
      <c r="L6" s="222">
        <f>SUM(E6:K6)</f>
        <v>5600</v>
      </c>
      <c r="M6" s="97">
        <f>L6*$L$33</f>
        <v>0</v>
      </c>
      <c r="N6" s="9"/>
    </row>
    <row r="7" spans="1:14" s="71" customFormat="1" ht="8.25" x14ac:dyDescent="0.15"/>
    <row r="8" spans="1:14" ht="24" customHeight="1" x14ac:dyDescent="0.2">
      <c r="A8" s="112" t="s">
        <v>0</v>
      </c>
      <c r="B8" s="113"/>
      <c r="C8" s="114" t="s">
        <v>1</v>
      </c>
      <c r="D8" s="114" t="s">
        <v>2</v>
      </c>
      <c r="E8" s="81"/>
      <c r="F8" s="81"/>
      <c r="G8" s="81"/>
      <c r="H8" s="81"/>
      <c r="I8" s="81"/>
      <c r="J8" s="81"/>
      <c r="K8" s="81"/>
      <c r="L8" s="81"/>
      <c r="M8" s="82"/>
    </row>
    <row r="9" spans="1:14" s="69" customFormat="1" ht="9.75" x14ac:dyDescent="0.15">
      <c r="A9" s="153" t="s">
        <v>5</v>
      </c>
      <c r="B9" s="154"/>
      <c r="C9" s="95"/>
      <c r="D9" s="115" t="s">
        <v>48</v>
      </c>
      <c r="E9" s="154"/>
      <c r="F9" s="154"/>
      <c r="G9" s="154"/>
      <c r="H9" s="154"/>
      <c r="I9" s="154"/>
      <c r="J9" s="154"/>
      <c r="K9" s="154"/>
      <c r="L9" s="154"/>
      <c r="M9" s="155"/>
    </row>
    <row r="10" spans="1:14" x14ac:dyDescent="0.2">
      <c r="A10" s="5" t="s">
        <v>78</v>
      </c>
      <c r="B10" s="158">
        <f>'Stundenverteilung Etp. 2'!B10</f>
        <v>0</v>
      </c>
      <c r="C10" s="160">
        <f>'Stundenverteilung Etp. 2'!C10</f>
        <v>0</v>
      </c>
      <c r="D10" s="160">
        <f>'Stundenverteilung Etp. 2'!D10</f>
        <v>0</v>
      </c>
      <c r="E10" s="6">
        <v>60</v>
      </c>
      <c r="F10" s="183">
        <v>120</v>
      </c>
      <c r="G10" s="184"/>
      <c r="H10" s="6">
        <v>50</v>
      </c>
      <c r="I10" s="6">
        <v>50</v>
      </c>
      <c r="J10" s="6">
        <v>120</v>
      </c>
      <c r="K10" s="6">
        <v>50</v>
      </c>
      <c r="L10" s="6">
        <f>SUM(E10:K10)</f>
        <v>450</v>
      </c>
      <c r="M10" s="7">
        <f>D10*L10</f>
        <v>0</v>
      </c>
    </row>
    <row r="11" spans="1:14" x14ac:dyDescent="0.2">
      <c r="A11" s="5" t="s">
        <v>8</v>
      </c>
      <c r="B11" s="158">
        <f>B10</f>
        <v>0</v>
      </c>
      <c r="C11" s="89"/>
      <c r="D11" s="90"/>
      <c r="E11" s="1"/>
      <c r="F11" s="187"/>
      <c r="G11" s="188"/>
      <c r="H11" s="1"/>
      <c r="I11" s="1"/>
      <c r="J11" s="1"/>
      <c r="K11" s="1"/>
      <c r="L11" s="6">
        <f t="shared" ref="L11:L12" si="0">SUM(E11:K11)</f>
        <v>0</v>
      </c>
      <c r="M11" s="7">
        <f t="shared" ref="M11:M12" si="1">D11*L11</f>
        <v>0</v>
      </c>
    </row>
    <row r="12" spans="1:14" x14ac:dyDescent="0.2">
      <c r="A12" s="5" t="s">
        <v>9</v>
      </c>
      <c r="B12" s="152"/>
      <c r="C12" s="1"/>
      <c r="D12" s="2"/>
      <c r="E12" s="1"/>
      <c r="F12" s="187"/>
      <c r="G12" s="188"/>
      <c r="H12" s="1"/>
      <c r="I12" s="1"/>
      <c r="J12" s="1"/>
      <c r="K12" s="1"/>
      <c r="L12" s="6">
        <f t="shared" si="0"/>
        <v>0</v>
      </c>
      <c r="M12" s="7">
        <f t="shared" si="1"/>
        <v>0</v>
      </c>
    </row>
    <row r="13" spans="1:14" x14ac:dyDescent="0.2">
      <c r="A13" s="173" t="s">
        <v>10</v>
      </c>
      <c r="B13" s="173"/>
      <c r="C13" s="173"/>
      <c r="D13" s="173"/>
      <c r="E13" s="6">
        <f>SUM(E10:E12)</f>
        <v>60</v>
      </c>
      <c r="F13" s="183">
        <f>SUM(F10:F12)</f>
        <v>120</v>
      </c>
      <c r="G13" s="184"/>
      <c r="H13" s="6">
        <f>SUM(H10:H12)</f>
        <v>50</v>
      </c>
      <c r="I13" s="6">
        <f>SUM(I10:I12)</f>
        <v>50</v>
      </c>
      <c r="J13" s="6">
        <f>SUM(J10:J12)</f>
        <v>120</v>
      </c>
      <c r="K13" s="6">
        <f>SUM(K10:K12)</f>
        <v>50</v>
      </c>
      <c r="L13" s="122">
        <f>SUM(L10:L12)</f>
        <v>450</v>
      </c>
      <c r="M13" s="6" t="s">
        <v>6</v>
      </c>
    </row>
    <row r="14" spans="1:14" x14ac:dyDescent="0.2">
      <c r="A14" s="174" t="s">
        <v>50</v>
      </c>
      <c r="B14" s="175"/>
      <c r="C14" s="175"/>
      <c r="D14" s="176"/>
      <c r="E14" s="67">
        <f>SUMPRODUCT($D$10:$D$12,E10:E12)</f>
        <v>0</v>
      </c>
      <c r="F14" s="167">
        <f>SUMPRODUCT($D$10:$D$12,F10:F12)</f>
        <v>0</v>
      </c>
      <c r="G14" s="168"/>
      <c r="H14" s="67">
        <f>SUMPRODUCT($D$10:$D$12,H10:H12)</f>
        <v>0</v>
      </c>
      <c r="I14" s="67">
        <f>SUMPRODUCT($D$10:$D$12,I10:I12)</f>
        <v>0</v>
      </c>
      <c r="J14" s="67">
        <f>SUMPRODUCT($D$10:$D$12,J10:J12)</f>
        <v>0</v>
      </c>
      <c r="K14" s="67">
        <f>SUMPRODUCT($D$10:$D$12,K10:K12)</f>
        <v>0</v>
      </c>
      <c r="L14" s="7" t="s">
        <v>6</v>
      </c>
      <c r="M14" s="118">
        <f>SUM(M10:M12)</f>
        <v>0</v>
      </c>
    </row>
    <row r="15" spans="1:14" s="71" customFormat="1" ht="8.25" x14ac:dyDescent="0.15">
      <c r="A15" s="72"/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</row>
    <row r="16" spans="1:14" x14ac:dyDescent="0.2">
      <c r="A16" s="180" t="s">
        <v>11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2"/>
    </row>
    <row r="17" spans="1:14" s="69" customFormat="1" ht="9" x14ac:dyDescent="0.15">
      <c r="A17" s="177" t="s">
        <v>12</v>
      </c>
      <c r="B17" s="1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9"/>
    </row>
    <row r="18" spans="1:14" x14ac:dyDescent="0.2">
      <c r="A18" s="161"/>
      <c r="B18" s="161"/>
      <c r="C18" s="6" t="s">
        <v>13</v>
      </c>
      <c r="D18" s="2"/>
      <c r="E18" s="1"/>
      <c r="F18" s="187"/>
      <c r="G18" s="188"/>
      <c r="H18" s="1"/>
      <c r="I18" s="1"/>
      <c r="J18" s="1"/>
      <c r="K18" s="1"/>
      <c r="L18" s="6">
        <f>SUM(E18:K18)</f>
        <v>0</v>
      </c>
      <c r="M18" s="7">
        <f>D18*L18</f>
        <v>0</v>
      </c>
    </row>
    <row r="19" spans="1:14" x14ac:dyDescent="0.2">
      <c r="A19" s="161"/>
      <c r="B19" s="161"/>
      <c r="C19" s="6" t="s">
        <v>14</v>
      </c>
      <c r="D19" s="2"/>
      <c r="E19" s="1"/>
      <c r="F19" s="187"/>
      <c r="G19" s="188"/>
      <c r="H19" s="1"/>
      <c r="I19" s="1"/>
      <c r="J19" s="1"/>
      <c r="K19" s="1"/>
      <c r="L19" s="6">
        <f t="shared" ref="L19:L26" si="2">SUM(E19:K19)</f>
        <v>0</v>
      </c>
      <c r="M19" s="7">
        <f t="shared" ref="M19:M26" si="3">D19*L19</f>
        <v>0</v>
      </c>
    </row>
    <row r="20" spans="1:14" x14ac:dyDescent="0.2">
      <c r="A20" s="161"/>
      <c r="B20" s="161"/>
      <c r="C20" s="6" t="s">
        <v>15</v>
      </c>
      <c r="D20" s="2"/>
      <c r="E20" s="1"/>
      <c r="F20" s="187"/>
      <c r="G20" s="188"/>
      <c r="H20" s="1"/>
      <c r="I20" s="1"/>
      <c r="J20" s="1"/>
      <c r="K20" s="1"/>
      <c r="L20" s="6">
        <f t="shared" si="2"/>
        <v>0</v>
      </c>
      <c r="M20" s="7">
        <f t="shared" si="3"/>
        <v>0</v>
      </c>
    </row>
    <row r="21" spans="1:14" x14ac:dyDescent="0.2">
      <c r="A21" s="161"/>
      <c r="B21" s="161"/>
      <c r="C21" s="6" t="s">
        <v>16</v>
      </c>
      <c r="D21" s="2"/>
      <c r="E21" s="1"/>
      <c r="F21" s="187"/>
      <c r="G21" s="188"/>
      <c r="H21" s="1"/>
      <c r="I21" s="1"/>
      <c r="J21" s="1"/>
      <c r="K21" s="1"/>
      <c r="L21" s="6">
        <f t="shared" si="2"/>
        <v>0</v>
      </c>
      <c r="M21" s="7">
        <f t="shared" si="3"/>
        <v>0</v>
      </c>
    </row>
    <row r="22" spans="1:14" x14ac:dyDescent="0.2">
      <c r="A22" s="161"/>
      <c r="B22" s="161"/>
      <c r="C22" s="6" t="s">
        <v>17</v>
      </c>
      <c r="D22" s="2"/>
      <c r="E22" s="1"/>
      <c r="F22" s="187"/>
      <c r="G22" s="188"/>
      <c r="H22" s="1"/>
      <c r="I22" s="1"/>
      <c r="J22" s="1"/>
      <c r="K22" s="1"/>
      <c r="L22" s="6">
        <f>SUM(E22:K22)</f>
        <v>0</v>
      </c>
      <c r="M22" s="7">
        <f t="shared" si="3"/>
        <v>0</v>
      </c>
    </row>
    <row r="23" spans="1:14" x14ac:dyDescent="0.2">
      <c r="A23" s="161"/>
      <c r="B23" s="161"/>
      <c r="C23" s="6" t="s">
        <v>18</v>
      </c>
      <c r="D23" s="2"/>
      <c r="E23" s="1"/>
      <c r="F23" s="187"/>
      <c r="G23" s="188"/>
      <c r="H23" s="1"/>
      <c r="I23" s="1"/>
      <c r="J23" s="1"/>
      <c r="K23" s="1"/>
      <c r="L23" s="6">
        <f t="shared" si="2"/>
        <v>0</v>
      </c>
      <c r="M23" s="7">
        <f t="shared" si="3"/>
        <v>0</v>
      </c>
    </row>
    <row r="24" spans="1:14" x14ac:dyDescent="0.2">
      <c r="A24" s="161"/>
      <c r="B24" s="161"/>
      <c r="C24" s="6" t="s">
        <v>19</v>
      </c>
      <c r="D24" s="2"/>
      <c r="E24" s="1"/>
      <c r="F24" s="187"/>
      <c r="G24" s="188"/>
      <c r="H24" s="1"/>
      <c r="I24" s="1"/>
      <c r="J24" s="1"/>
      <c r="K24" s="1"/>
      <c r="L24" s="6">
        <f t="shared" si="2"/>
        <v>0</v>
      </c>
      <c r="M24" s="7">
        <f t="shared" si="3"/>
        <v>0</v>
      </c>
    </row>
    <row r="25" spans="1:14" x14ac:dyDescent="0.2">
      <c r="A25" s="162" t="s">
        <v>20</v>
      </c>
      <c r="B25" s="162"/>
      <c r="C25" s="6" t="s">
        <v>24</v>
      </c>
      <c r="D25" s="2"/>
      <c r="E25" s="1"/>
      <c r="F25" s="187"/>
      <c r="G25" s="188"/>
      <c r="H25" s="1"/>
      <c r="I25" s="1"/>
      <c r="J25" s="1"/>
      <c r="K25" s="1"/>
      <c r="L25" s="6">
        <f t="shared" si="2"/>
        <v>0</v>
      </c>
      <c r="M25" s="7">
        <f t="shared" si="3"/>
        <v>0</v>
      </c>
    </row>
    <row r="26" spans="1:14" x14ac:dyDescent="0.2">
      <c r="A26" s="162" t="s">
        <v>21</v>
      </c>
      <c r="B26" s="162"/>
      <c r="C26" s="6" t="s">
        <v>25</v>
      </c>
      <c r="D26" s="2"/>
      <c r="E26" s="1"/>
      <c r="F26" s="187"/>
      <c r="G26" s="188"/>
      <c r="H26" s="1"/>
      <c r="I26" s="1"/>
      <c r="J26" s="1"/>
      <c r="K26" s="1"/>
      <c r="L26" s="6">
        <f t="shared" si="2"/>
        <v>0</v>
      </c>
      <c r="M26" s="7">
        <f t="shared" si="3"/>
        <v>0</v>
      </c>
    </row>
    <row r="27" spans="1:14" x14ac:dyDescent="0.2">
      <c r="A27" s="163" t="s">
        <v>10</v>
      </c>
      <c r="B27" s="163"/>
      <c r="C27" s="163"/>
      <c r="D27" s="163"/>
      <c r="E27" s="6">
        <f>SUM(E18:E26)</f>
        <v>0</v>
      </c>
      <c r="F27" s="183">
        <f t="shared" ref="F27:K27" si="4">SUM(F18:F26)</f>
        <v>0</v>
      </c>
      <c r="G27" s="184"/>
      <c r="H27" s="6">
        <f t="shared" si="4"/>
        <v>0</v>
      </c>
      <c r="I27" s="6">
        <f t="shared" si="4"/>
        <v>0</v>
      </c>
      <c r="J27" s="6">
        <f t="shared" si="4"/>
        <v>0</v>
      </c>
      <c r="K27" s="6">
        <f t="shared" si="4"/>
        <v>0</v>
      </c>
      <c r="L27" s="122">
        <f>SUM(L18:L26)</f>
        <v>0</v>
      </c>
      <c r="M27" s="8" t="s">
        <v>6</v>
      </c>
    </row>
    <row r="28" spans="1:14" x14ac:dyDescent="0.2">
      <c r="A28" s="163" t="s">
        <v>50</v>
      </c>
      <c r="B28" s="163"/>
      <c r="C28" s="163"/>
      <c r="D28" s="163"/>
      <c r="E28" s="67">
        <f>SUMPRODUCT($D$18:$D$26,E18:E26)</f>
        <v>0</v>
      </c>
      <c r="F28" s="167">
        <f t="shared" ref="F28:K28" si="5">SUMPRODUCT($D$18:$D$26,F18:F26)</f>
        <v>0</v>
      </c>
      <c r="G28" s="168"/>
      <c r="H28" s="67">
        <f t="shared" si="5"/>
        <v>0</v>
      </c>
      <c r="I28" s="67">
        <f t="shared" si="5"/>
        <v>0</v>
      </c>
      <c r="J28" s="67">
        <f t="shared" si="5"/>
        <v>0</v>
      </c>
      <c r="K28" s="67">
        <f t="shared" si="5"/>
        <v>0</v>
      </c>
      <c r="L28" s="7" t="s">
        <v>6</v>
      </c>
      <c r="M28" s="118">
        <f>SUM(M18:M26)</f>
        <v>0</v>
      </c>
      <c r="N28" s="9"/>
    </row>
    <row r="29" spans="1:14" s="71" customFormat="1" ht="8.25" x14ac:dyDescent="0.15">
      <c r="A29" s="119"/>
      <c r="B29" s="119"/>
      <c r="C29" s="119"/>
      <c r="D29" s="119"/>
      <c r="E29" s="73"/>
      <c r="F29" s="73"/>
      <c r="G29" s="73"/>
      <c r="H29" s="73"/>
      <c r="I29" s="73"/>
      <c r="J29" s="73"/>
      <c r="K29" s="73"/>
      <c r="L29" s="73"/>
      <c r="M29" s="73"/>
      <c r="N29" s="74"/>
    </row>
    <row r="30" spans="1:14" x14ac:dyDescent="0.2">
      <c r="A30" s="163" t="s">
        <v>22</v>
      </c>
      <c r="B30" s="163"/>
      <c r="C30" s="163"/>
      <c r="D30" s="163"/>
      <c r="E30" s="70">
        <f>E27+E13</f>
        <v>60</v>
      </c>
      <c r="F30" s="169">
        <f>F27+F13</f>
        <v>120</v>
      </c>
      <c r="G30" s="170"/>
      <c r="H30" s="70">
        <f t="shared" ref="H30:J30" si="6">H27+H13</f>
        <v>50</v>
      </c>
      <c r="I30" s="70">
        <f t="shared" si="6"/>
        <v>50</v>
      </c>
      <c r="J30" s="70">
        <f t="shared" si="6"/>
        <v>120</v>
      </c>
      <c r="K30" s="70">
        <f>K27+K13</f>
        <v>50</v>
      </c>
      <c r="L30" s="70">
        <f>SUM(E30:K30)</f>
        <v>450</v>
      </c>
      <c r="M30" s="6" t="s">
        <v>6</v>
      </c>
      <c r="N30" s="68"/>
    </row>
    <row r="31" spans="1:14" x14ac:dyDescent="0.2">
      <c r="A31" s="163" t="s">
        <v>51</v>
      </c>
      <c r="B31" s="163"/>
      <c r="C31" s="163"/>
      <c r="D31" s="163"/>
      <c r="E31" s="67">
        <f>E14+E28</f>
        <v>0</v>
      </c>
      <c r="F31" s="167">
        <f>F14+F28</f>
        <v>0</v>
      </c>
      <c r="G31" s="168"/>
      <c r="H31" s="67">
        <f t="shared" ref="H31:K31" si="7">H14+H28</f>
        <v>0</v>
      </c>
      <c r="I31" s="67">
        <f t="shared" si="7"/>
        <v>0</v>
      </c>
      <c r="J31" s="67">
        <f t="shared" si="7"/>
        <v>0</v>
      </c>
      <c r="K31" s="67">
        <f t="shared" si="7"/>
        <v>0</v>
      </c>
      <c r="L31" s="7" t="s">
        <v>6</v>
      </c>
      <c r="M31" s="118">
        <f>SUM(E31:K31)</f>
        <v>0</v>
      </c>
      <c r="N31" s="9"/>
    </row>
    <row r="32" spans="1:14" s="71" customFormat="1" ht="8.25" x14ac:dyDescent="0.15">
      <c r="A32" s="120"/>
      <c r="B32" s="120"/>
      <c r="C32" s="120"/>
      <c r="D32" s="120"/>
      <c r="E32" s="73"/>
      <c r="F32" s="73"/>
      <c r="G32" s="73"/>
      <c r="H32" s="73"/>
      <c r="I32" s="73"/>
      <c r="J32" s="73"/>
      <c r="K32" s="73"/>
      <c r="L32" s="73"/>
      <c r="M32" s="73"/>
      <c r="N32" s="74"/>
    </row>
    <row r="33" spans="1:14" x14ac:dyDescent="0.2">
      <c r="A33" s="164" t="s">
        <v>23</v>
      </c>
      <c r="B33" s="165"/>
      <c r="C33" s="166"/>
      <c r="D33" s="121">
        <f>IF(L6=0,0,L13/L6)</f>
        <v>8.0357142857142863E-2</v>
      </c>
      <c r="E33" s="10"/>
      <c r="F33" s="164" t="s">
        <v>52</v>
      </c>
      <c r="G33" s="165"/>
      <c r="H33" s="165"/>
      <c r="I33" s="165"/>
      <c r="J33" s="165"/>
      <c r="K33" s="166"/>
      <c r="L33" s="118">
        <f>IF(L30=0,0,M31/L30)</f>
        <v>0</v>
      </c>
      <c r="M33" s="10"/>
      <c r="N33" s="9"/>
    </row>
    <row r="34" spans="1:14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 x14ac:dyDescent="0.2">
      <c r="A35" s="9"/>
      <c r="B35" s="9"/>
      <c r="C35" s="9"/>
      <c r="D35" s="9"/>
      <c r="E35" s="9"/>
      <c r="F35" s="9"/>
      <c r="G35" s="223" t="s">
        <v>82</v>
      </c>
      <c r="H35" s="9"/>
      <c r="I35" s="9"/>
      <c r="J35" s="9"/>
      <c r="K35" s="9"/>
      <c r="L35" s="9"/>
      <c r="M35" s="9"/>
      <c r="N35" s="9"/>
    </row>
    <row r="36" spans="1:14" x14ac:dyDescent="0.2">
      <c r="A36" s="9"/>
      <c r="B36" s="9"/>
      <c r="C36" s="9"/>
      <c r="D36" s="9"/>
      <c r="E36" s="9"/>
    </row>
    <row r="37" spans="1:14" x14ac:dyDescent="0.2">
      <c r="A37" s="9"/>
      <c r="B37" s="9"/>
      <c r="C37" s="9"/>
      <c r="D37" s="9"/>
      <c r="E37" s="9"/>
    </row>
    <row r="45" spans="1:14" x14ac:dyDescent="0.2">
      <c r="E45" s="11"/>
      <c r="F45" s="11"/>
      <c r="G45" s="11"/>
      <c r="H45" s="11"/>
      <c r="I45" s="11"/>
      <c r="J45" s="11"/>
      <c r="K45" s="11"/>
    </row>
    <row r="46" spans="1:14" x14ac:dyDescent="0.2">
      <c r="E46" s="11"/>
      <c r="F46" s="11"/>
      <c r="G46" s="11"/>
      <c r="H46" s="11"/>
      <c r="I46" s="11"/>
      <c r="J46" s="11"/>
      <c r="K46" s="11"/>
    </row>
    <row r="47" spans="1:14" x14ac:dyDescent="0.2">
      <c r="E47" s="11"/>
      <c r="F47" s="11"/>
      <c r="G47" s="11"/>
      <c r="H47" s="11"/>
      <c r="I47" s="11"/>
      <c r="J47" s="11"/>
      <c r="K47" s="11"/>
    </row>
    <row r="48" spans="1:14" x14ac:dyDescent="0.2">
      <c r="E48" s="11"/>
      <c r="F48" s="11"/>
      <c r="G48" s="11"/>
      <c r="H48" s="11"/>
      <c r="I48" s="11"/>
      <c r="J48" s="11"/>
      <c r="K48" s="11"/>
    </row>
    <row r="49" spans="5:11" ht="15" x14ac:dyDescent="0.25">
      <c r="E49" s="11"/>
      <c r="F49" s="12"/>
      <c r="G49" s="12"/>
      <c r="H49" s="11"/>
      <c r="I49" s="11"/>
      <c r="J49" s="11"/>
      <c r="K49" s="11"/>
    </row>
    <row r="50" spans="5:11" x14ac:dyDescent="0.2">
      <c r="E50" s="11"/>
      <c r="F50" s="11"/>
      <c r="G50" s="11"/>
      <c r="H50" s="11"/>
      <c r="I50" s="11"/>
      <c r="J50" s="11"/>
      <c r="K50" s="11"/>
    </row>
    <row r="51" spans="5:11" x14ac:dyDescent="0.2">
      <c r="E51" s="11"/>
      <c r="F51" s="11"/>
      <c r="G51" s="11"/>
      <c r="H51" s="11"/>
      <c r="I51" s="11"/>
      <c r="J51" s="11"/>
      <c r="K51" s="11"/>
    </row>
    <row r="52" spans="5:11" x14ac:dyDescent="0.2">
      <c r="E52" s="11"/>
      <c r="F52" s="11"/>
      <c r="G52" s="11"/>
      <c r="H52" s="11"/>
      <c r="I52" s="11"/>
      <c r="J52" s="11"/>
      <c r="K52" s="11"/>
    </row>
    <row r="53" spans="5:11" x14ac:dyDescent="0.2">
      <c r="E53" s="11"/>
      <c r="F53" s="11"/>
      <c r="G53" s="11"/>
      <c r="H53" s="11"/>
      <c r="I53" s="11"/>
      <c r="J53" s="11"/>
      <c r="K53" s="11"/>
    </row>
    <row r="54" spans="5:11" x14ac:dyDescent="0.2">
      <c r="E54" s="11"/>
      <c r="F54" s="11"/>
      <c r="G54" s="11"/>
      <c r="H54" s="11"/>
      <c r="I54" s="11"/>
      <c r="J54" s="11"/>
      <c r="K54" s="11"/>
    </row>
    <row r="55" spans="5:11" x14ac:dyDescent="0.2">
      <c r="E55" s="11"/>
      <c r="F55" s="11"/>
      <c r="G55" s="11"/>
      <c r="H55" s="11"/>
      <c r="I55" s="11"/>
      <c r="J55" s="11"/>
      <c r="K55" s="11"/>
    </row>
  </sheetData>
  <sheetProtection algorithmName="SHA-512" hashValue="of84xQ4CdFLCf2jz3qqZpNttkIJR8DnDe0GXCUaGY4tkyMQQhjGuj4OXutkDkam9iwgNcJJclivH731I1rdacg==" saltValue="//GGJyhU/+ZyRlySvSmrXw==" spinCount="100000" sheet="1" selectLockedCells="1"/>
  <mergeCells count="39">
    <mergeCell ref="A31:D31"/>
    <mergeCell ref="F31:G31"/>
    <mergeCell ref="A33:C33"/>
    <mergeCell ref="F33:K33"/>
    <mergeCell ref="A27:D27"/>
    <mergeCell ref="F27:G27"/>
    <mergeCell ref="A28:D28"/>
    <mergeCell ref="F28:G28"/>
    <mergeCell ref="A30:D30"/>
    <mergeCell ref="F30:G30"/>
    <mergeCell ref="A24:B24"/>
    <mergeCell ref="F24:G24"/>
    <mergeCell ref="A25:B25"/>
    <mergeCell ref="F25:G25"/>
    <mergeCell ref="A26:B26"/>
    <mergeCell ref="F26:G26"/>
    <mergeCell ref="A21:B21"/>
    <mergeCell ref="F21:G21"/>
    <mergeCell ref="A22:B22"/>
    <mergeCell ref="F22:G22"/>
    <mergeCell ref="A23:B23"/>
    <mergeCell ref="F23:G23"/>
    <mergeCell ref="A18:B18"/>
    <mergeCell ref="F18:G18"/>
    <mergeCell ref="A19:B19"/>
    <mergeCell ref="F19:G19"/>
    <mergeCell ref="A20:B20"/>
    <mergeCell ref="F20:G20"/>
    <mergeCell ref="A17:M17"/>
    <mergeCell ref="E4:K4"/>
    <mergeCell ref="F6:G6"/>
    <mergeCell ref="F10:G10"/>
    <mergeCell ref="F12:G12"/>
    <mergeCell ref="A13:D13"/>
    <mergeCell ref="F13:G13"/>
    <mergeCell ref="A14:D14"/>
    <mergeCell ref="F14:G14"/>
    <mergeCell ref="A16:M16"/>
    <mergeCell ref="F11:G11"/>
  </mergeCells>
  <conditionalFormatting sqref="G35">
    <cfRule type="expression" dxfId="7" priority="8">
      <formula>$L$30=$L$6+$L$10</formula>
    </cfRule>
  </conditionalFormatting>
  <conditionalFormatting sqref="H30">
    <cfRule type="expression" dxfId="6" priority="7">
      <formula>$H$30=$H$6+$H$10</formula>
    </cfRule>
  </conditionalFormatting>
  <conditionalFormatting sqref="E30:L30">
    <cfRule type="expression" dxfId="5" priority="1">
      <formula>$L$30=$L$6+$L$10</formula>
    </cfRule>
  </conditionalFormatting>
  <conditionalFormatting sqref="F30:G30">
    <cfRule type="expression" dxfId="4" priority="5">
      <formula>$F$30=$F$6+$F$10</formula>
    </cfRule>
  </conditionalFormatting>
  <conditionalFormatting sqref="I30">
    <cfRule type="expression" dxfId="3" priority="6">
      <formula>$I$30=$I$6+$I$10</formula>
    </cfRule>
  </conditionalFormatting>
  <conditionalFormatting sqref="E30">
    <cfRule type="expression" dxfId="2" priority="3">
      <formula>$E$30=$E$6+$E$10</formula>
    </cfRule>
  </conditionalFormatting>
  <conditionalFormatting sqref="J30">
    <cfRule type="expression" dxfId="1" priority="4">
      <formula>$J$30=$J$6+$J$10</formula>
    </cfRule>
  </conditionalFormatting>
  <conditionalFormatting sqref="K30">
    <cfRule type="expression" dxfId="0" priority="2">
      <formula>$K$30=$K$6+$K$10</formula>
    </cfRule>
  </conditionalFormatting>
  <pageMargins left="0.70866141732283472" right="0.59055118110236227" top="1.2598425196850394" bottom="0.47244094488188981" header="0.31496062992125984" footer="0.31496062992125984"/>
  <pageSetup paperSize="9" scale="97" orientation="landscape" r:id="rId1"/>
  <headerFooter>
    <oddHeader xml:space="preserve">&amp;L&amp;G&amp;R&amp;10Bülach Nord, Schaffhauserstrasse 3. Etappe
Teil C: Angaben des Anbieters - Formular Preisangebot 
</oddHeader>
    <oddFooter xml:space="preserve">&amp;L&amp;8&amp;F&amp;R&amp;8 2/3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2"/>
  <sheetViews>
    <sheetView view="pageLayout" topLeftCell="A4" zoomScaleNormal="115" zoomScaleSheetLayoutView="100" workbookViewId="0">
      <selection activeCell="F29" sqref="F29:F36"/>
    </sheetView>
    <sheetView topLeftCell="A10" workbookViewId="1">
      <selection activeCell="D31" sqref="D31"/>
    </sheetView>
  </sheetViews>
  <sheetFormatPr baseColWidth="10" defaultColWidth="10" defaultRowHeight="12.75" x14ac:dyDescent="0.2"/>
  <cols>
    <col min="1" max="1" width="5.75" style="13" customWidth="1"/>
    <col min="2" max="2" width="2.125" style="13" customWidth="1"/>
    <col min="3" max="3" width="36.5" style="33" customWidth="1"/>
    <col min="4" max="4" width="6.125" style="33" bestFit="1" customWidth="1"/>
    <col min="5" max="5" width="13.375" style="65" customWidth="1"/>
    <col min="6" max="7" width="13.375" style="13" customWidth="1"/>
    <col min="8" max="16384" width="10" style="13"/>
  </cols>
  <sheetData>
    <row r="1" spans="1:7" ht="14.25" x14ac:dyDescent="0.3">
      <c r="A1" s="211" t="s">
        <v>74</v>
      </c>
      <c r="B1" s="211"/>
      <c r="C1" s="211"/>
      <c r="D1" s="37"/>
      <c r="E1" s="56"/>
      <c r="F1" s="38"/>
      <c r="G1" s="38"/>
    </row>
    <row r="2" spans="1:7" x14ac:dyDescent="0.2">
      <c r="A2" s="212"/>
      <c r="B2" s="212"/>
      <c r="C2" s="212"/>
      <c r="D2" s="38"/>
      <c r="E2" s="66"/>
      <c r="F2" s="38"/>
      <c r="G2" s="38"/>
    </row>
    <row r="3" spans="1:7" ht="14.25" x14ac:dyDescent="0.2">
      <c r="A3" s="213" t="s">
        <v>63</v>
      </c>
      <c r="B3" s="214"/>
      <c r="C3" s="214"/>
      <c r="D3" s="39"/>
      <c r="E3" s="124" t="s">
        <v>26</v>
      </c>
      <c r="F3" s="124" t="s">
        <v>27</v>
      </c>
      <c r="G3" s="125" t="s">
        <v>28</v>
      </c>
    </row>
    <row r="4" spans="1:7" ht="14.25" x14ac:dyDescent="0.2">
      <c r="A4" s="215"/>
      <c r="B4" s="216"/>
      <c r="C4" s="216"/>
      <c r="D4" s="40"/>
      <c r="E4" s="126" t="s">
        <v>49</v>
      </c>
      <c r="F4" s="126" t="s">
        <v>7</v>
      </c>
      <c r="G4" s="127" t="s">
        <v>48</v>
      </c>
    </row>
    <row r="5" spans="1:7" x14ac:dyDescent="0.2">
      <c r="A5" s="217" t="s">
        <v>29</v>
      </c>
      <c r="B5" s="204" t="s">
        <v>37</v>
      </c>
      <c r="C5" s="204"/>
      <c r="D5" s="36"/>
      <c r="E5" s="57"/>
      <c r="F5" s="14"/>
      <c r="G5" s="15"/>
    </row>
    <row r="6" spans="1:7" x14ac:dyDescent="0.2">
      <c r="A6" s="218"/>
      <c r="B6" s="219"/>
      <c r="C6" s="220"/>
      <c r="D6" s="16"/>
      <c r="E6" s="58"/>
      <c r="F6" s="17"/>
      <c r="G6" s="18"/>
    </row>
    <row r="7" spans="1:7" x14ac:dyDescent="0.2">
      <c r="A7" s="218"/>
      <c r="B7" s="19" t="s">
        <v>6</v>
      </c>
      <c r="C7" s="21" t="s">
        <v>53</v>
      </c>
      <c r="D7" s="20"/>
      <c r="E7" s="59">
        <f>'Stundenverteilung Etp. 2'!E31+'Stundenverteilung Etp. 3'!E31</f>
        <v>0</v>
      </c>
      <c r="F7" s="47">
        <f>'Stundenverteilung Etp. 2'!E30+ 'Stundenverteilung Etp. 3'!E30</f>
        <v>60</v>
      </c>
      <c r="G7" s="51">
        <f>IF(F7=0,$G$24,E7/F7)</f>
        <v>0</v>
      </c>
    </row>
    <row r="8" spans="1:7" x14ac:dyDescent="0.2">
      <c r="A8" s="143" t="s">
        <v>30</v>
      </c>
      <c r="B8" s="209" t="s">
        <v>36</v>
      </c>
      <c r="C8" s="209"/>
      <c r="D8" s="41"/>
      <c r="E8" s="60"/>
      <c r="F8" s="48"/>
      <c r="G8" s="52"/>
    </row>
    <row r="9" spans="1:7" x14ac:dyDescent="0.2">
      <c r="A9" s="144" t="s">
        <v>31</v>
      </c>
      <c r="B9" s="210" t="s">
        <v>38</v>
      </c>
      <c r="C9" s="210"/>
      <c r="D9" s="16"/>
      <c r="E9" s="61"/>
      <c r="F9" s="49"/>
      <c r="G9" s="53"/>
    </row>
    <row r="10" spans="1:7" x14ac:dyDescent="0.2">
      <c r="A10" s="144"/>
      <c r="B10" s="141"/>
      <c r="C10" s="142"/>
      <c r="D10" s="16"/>
      <c r="E10" s="61"/>
      <c r="F10" s="49"/>
      <c r="G10" s="53"/>
    </row>
    <row r="11" spans="1:7" x14ac:dyDescent="0.2">
      <c r="A11" s="145"/>
      <c r="B11" s="146" t="s">
        <v>6</v>
      </c>
      <c r="C11" s="147" t="s">
        <v>77</v>
      </c>
      <c r="D11" s="20"/>
      <c r="E11" s="59">
        <f>'Stundenverteilung Etp. 2'!F31+'Stundenverteilung Etp. 3'!F31</f>
        <v>0</v>
      </c>
      <c r="F11" s="50">
        <f>'Stundenverteilung Etp. 2'!F30 + 'Stundenverteilung Etp. 3'!F30</f>
        <v>210</v>
      </c>
      <c r="G11" s="51">
        <f>IF(F11=0,$G$24,E11/F11)</f>
        <v>0</v>
      </c>
    </row>
    <row r="12" spans="1:7" x14ac:dyDescent="0.2">
      <c r="A12" s="201" t="s">
        <v>32</v>
      </c>
      <c r="B12" s="204" t="s">
        <v>39</v>
      </c>
      <c r="C12" s="204"/>
      <c r="D12" s="36"/>
      <c r="E12" s="60"/>
      <c r="F12" s="48"/>
      <c r="G12" s="52"/>
    </row>
    <row r="13" spans="1:7" x14ac:dyDescent="0.2">
      <c r="A13" s="202"/>
      <c r="B13" s="205"/>
      <c r="C13" s="206"/>
      <c r="D13" s="16"/>
      <c r="E13" s="61"/>
      <c r="F13" s="49"/>
      <c r="G13" s="53"/>
    </row>
    <row r="14" spans="1:7" x14ac:dyDescent="0.2">
      <c r="A14" s="202"/>
      <c r="B14" s="20" t="s">
        <v>6</v>
      </c>
      <c r="C14" s="20" t="s">
        <v>54</v>
      </c>
      <c r="D14" s="20"/>
      <c r="E14" s="59">
        <f>'Stundenverteilung Etp. 2'!H31+'Stundenverteilung Etp. 3'!H31</f>
        <v>0</v>
      </c>
      <c r="F14" s="50">
        <f>'Stundenverteilung Etp. 2'!H30 + 'Stundenverteilung Etp. 3'!H30</f>
        <v>100</v>
      </c>
      <c r="G14" s="51">
        <f>IF(F14=0,$G$24,E14/F14)</f>
        <v>0</v>
      </c>
    </row>
    <row r="15" spans="1:7" x14ac:dyDescent="0.2">
      <c r="A15" s="201" t="s">
        <v>33</v>
      </c>
      <c r="B15" s="204" t="s">
        <v>41</v>
      </c>
      <c r="C15" s="204"/>
      <c r="D15" s="36"/>
      <c r="E15" s="60"/>
      <c r="F15" s="48"/>
      <c r="G15" s="52"/>
    </row>
    <row r="16" spans="1:7" x14ac:dyDescent="0.2">
      <c r="A16" s="202"/>
      <c r="B16" s="205"/>
      <c r="C16" s="206"/>
      <c r="D16" s="16"/>
      <c r="E16" s="61"/>
      <c r="F16" s="49"/>
      <c r="G16" s="53"/>
    </row>
    <row r="17" spans="1:13" x14ac:dyDescent="0.2">
      <c r="A17" s="202"/>
      <c r="B17" s="20" t="s">
        <v>6</v>
      </c>
      <c r="C17" s="20" t="s">
        <v>55</v>
      </c>
      <c r="D17" s="20"/>
      <c r="E17" s="59">
        <f>'Stundenverteilung Etp. 2'!I31+'Stundenverteilung Etp. 3'!I31</f>
        <v>0</v>
      </c>
      <c r="F17" s="50">
        <f>'Stundenverteilung Etp. 2'!I30 +'Stundenverteilung Etp. 3'!I30</f>
        <v>100</v>
      </c>
      <c r="G17" s="51">
        <f>IF(F17=0,$G$24,E17/F17)</f>
        <v>0</v>
      </c>
    </row>
    <row r="18" spans="1:13" x14ac:dyDescent="0.2">
      <c r="A18" s="201" t="s">
        <v>34</v>
      </c>
      <c r="B18" s="204" t="s">
        <v>42</v>
      </c>
      <c r="C18" s="204"/>
      <c r="D18" s="36"/>
      <c r="E18" s="60"/>
      <c r="F18" s="48"/>
      <c r="G18" s="52"/>
    </row>
    <row r="19" spans="1:13" x14ac:dyDescent="0.2">
      <c r="A19" s="202"/>
      <c r="B19" s="205"/>
      <c r="C19" s="206"/>
      <c r="D19" s="16"/>
      <c r="E19" s="61"/>
      <c r="F19" s="49"/>
      <c r="G19" s="53"/>
    </row>
    <row r="20" spans="1:13" x14ac:dyDescent="0.2">
      <c r="A20" s="202"/>
      <c r="B20" s="20" t="s">
        <v>6</v>
      </c>
      <c r="C20" s="20" t="s">
        <v>56</v>
      </c>
      <c r="D20" s="20"/>
      <c r="E20" s="59">
        <f>'Stundenverteilung Etp. 2'!J31+'Stundenverteilung Etp. 3'!J31</f>
        <v>0</v>
      </c>
      <c r="F20" s="50">
        <f>'Stundenverteilung Etp. 2'!J30 + 'Stundenverteilung Etp. 3'!J30</f>
        <v>240</v>
      </c>
      <c r="G20" s="51">
        <f>IF(F20=0,$G$24,E20/F20)</f>
        <v>0</v>
      </c>
    </row>
    <row r="21" spans="1:13" x14ac:dyDescent="0.2">
      <c r="A21" s="201" t="s">
        <v>35</v>
      </c>
      <c r="B21" s="204" t="s">
        <v>43</v>
      </c>
      <c r="C21" s="204"/>
      <c r="D21" s="140"/>
      <c r="E21" s="60"/>
      <c r="F21" s="48"/>
      <c r="G21" s="52"/>
      <c r="L21" s="13">
        <v>0.01</v>
      </c>
      <c r="M21" s="224">
        <f>ROUND(L21*20,0)/20</f>
        <v>0</v>
      </c>
    </row>
    <row r="22" spans="1:13" x14ac:dyDescent="0.2">
      <c r="A22" s="202"/>
      <c r="B22" s="205"/>
      <c r="C22" s="206"/>
      <c r="D22" s="16"/>
      <c r="E22" s="61"/>
      <c r="F22" s="49"/>
      <c r="G22" s="53"/>
      <c r="L22" s="13">
        <f>L21+0.0025</f>
        <v>1.2500000000000001E-2</v>
      </c>
      <c r="M22" s="224">
        <f t="shared" ref="M22:M50" si="0">ROUND(L22*20,0)/20</f>
        <v>0</v>
      </c>
    </row>
    <row r="23" spans="1:13" x14ac:dyDescent="0.2">
      <c r="A23" s="203"/>
      <c r="B23" s="138" t="s">
        <v>6</v>
      </c>
      <c r="C23" s="138" t="s">
        <v>57</v>
      </c>
      <c r="D23" s="138"/>
      <c r="E23" s="139">
        <f>'Stundenverteilung Etp. 2'!K31+'Stundenverteilung Etp. 3'!K31</f>
        <v>0</v>
      </c>
      <c r="F23" s="148">
        <f>'Stundenverteilung Etp. 2'!K30 + 'Stundenverteilung Etp. 3'!K30</f>
        <v>100</v>
      </c>
      <c r="G23" s="149">
        <f>IF(F23=0,$G$24,E23/F23)</f>
        <v>0</v>
      </c>
      <c r="L23" s="13">
        <f t="shared" ref="L23:L49" si="1">L22+0.0025</f>
        <v>1.5000000000000001E-2</v>
      </c>
      <c r="M23" s="224">
        <f t="shared" si="0"/>
        <v>0</v>
      </c>
    </row>
    <row r="24" spans="1:13" ht="14.25" x14ac:dyDescent="0.3">
      <c r="A24" s="22"/>
      <c r="B24" s="22"/>
      <c r="C24" s="22"/>
      <c r="D24" s="22"/>
      <c r="E24" s="56"/>
      <c r="F24" s="128" t="s">
        <v>40</v>
      </c>
      <c r="G24" s="129">
        <f>'Stundenverteilung Etp. 2'!L33</f>
        <v>0</v>
      </c>
      <c r="L24" s="13">
        <f t="shared" si="1"/>
        <v>1.7500000000000002E-2</v>
      </c>
      <c r="M24" s="224">
        <f t="shared" si="0"/>
        <v>0</v>
      </c>
    </row>
    <row r="25" spans="1:13" x14ac:dyDescent="0.2">
      <c r="A25" s="22"/>
      <c r="B25" s="22"/>
      <c r="C25" s="22"/>
      <c r="D25" s="22"/>
      <c r="E25" s="56"/>
      <c r="F25" s="38"/>
      <c r="G25" s="38"/>
      <c r="L25" s="13">
        <f t="shared" si="1"/>
        <v>0.02</v>
      </c>
      <c r="M25" s="224">
        <f t="shared" si="0"/>
        <v>0</v>
      </c>
    </row>
    <row r="26" spans="1:13" ht="14.25" x14ac:dyDescent="0.2">
      <c r="A26" s="193" t="s">
        <v>45</v>
      </c>
      <c r="B26" s="194"/>
      <c r="C26" s="194"/>
      <c r="D26" s="34"/>
      <c r="E26" s="136" t="s">
        <v>44</v>
      </c>
      <c r="F26" s="136" t="s">
        <v>42</v>
      </c>
      <c r="G26" s="136" t="s">
        <v>61</v>
      </c>
      <c r="L26" s="13">
        <f t="shared" si="1"/>
        <v>2.2499999999999999E-2</v>
      </c>
      <c r="M26" s="224">
        <f t="shared" si="0"/>
        <v>0</v>
      </c>
    </row>
    <row r="27" spans="1:13" ht="14.25" x14ac:dyDescent="0.2">
      <c r="A27" s="195"/>
      <c r="B27" s="196"/>
      <c r="C27" s="196"/>
      <c r="D27" s="35"/>
      <c r="E27" s="137" t="s">
        <v>49</v>
      </c>
      <c r="F27" s="137" t="s">
        <v>49</v>
      </c>
      <c r="G27" s="137" t="s">
        <v>49</v>
      </c>
      <c r="L27" s="13">
        <f t="shared" si="1"/>
        <v>2.4999999999999998E-2</v>
      </c>
      <c r="M27" s="224">
        <f t="shared" si="0"/>
        <v>0.05</v>
      </c>
    </row>
    <row r="28" spans="1:13" x14ac:dyDescent="0.2">
      <c r="A28" s="23"/>
      <c r="B28" s="24"/>
      <c r="C28" s="24"/>
      <c r="D28" s="24"/>
      <c r="E28" s="62"/>
      <c r="F28" s="25"/>
      <c r="G28" s="25"/>
      <c r="L28" s="13">
        <f t="shared" si="1"/>
        <v>2.7499999999999997E-2</v>
      </c>
      <c r="M28" s="224">
        <f t="shared" si="0"/>
        <v>0.05</v>
      </c>
    </row>
    <row r="29" spans="1:13" x14ac:dyDescent="0.2">
      <c r="A29" s="197" t="s">
        <v>79</v>
      </c>
      <c r="B29" s="198"/>
      <c r="C29" s="198"/>
      <c r="D29" s="100"/>
      <c r="E29" s="54">
        <f>SUM('Stundenverteilung Etp. 2'!E31:G31)</f>
        <v>0</v>
      </c>
      <c r="F29" s="54">
        <f>SUM('Stundenverteilung Etp. 2'!H31:K31)</f>
        <v>0</v>
      </c>
      <c r="G29" s="54">
        <f t="shared" ref="G29:G40" si="2">SUM(E29:F29)</f>
        <v>0</v>
      </c>
      <c r="L29" s="13">
        <f t="shared" si="1"/>
        <v>2.9999999999999995E-2</v>
      </c>
      <c r="M29" s="224">
        <f t="shared" si="0"/>
        <v>0.05</v>
      </c>
    </row>
    <row r="30" spans="1:13" x14ac:dyDescent="0.2">
      <c r="A30" s="197" t="s">
        <v>80</v>
      </c>
      <c r="B30" s="198"/>
      <c r="C30" s="198"/>
      <c r="D30" s="156"/>
      <c r="E30" s="54">
        <f>SUM('Stundenverteilung Etp. 3'!E31:G31)</f>
        <v>0</v>
      </c>
      <c r="F30" s="54">
        <f>SUM('Stundenverteilung Etp. 3'!H31:K31)</f>
        <v>0</v>
      </c>
      <c r="G30" s="54">
        <f t="shared" si="2"/>
        <v>0</v>
      </c>
      <c r="L30" s="13">
        <f t="shared" si="1"/>
        <v>3.2499999999999994E-2</v>
      </c>
      <c r="M30" s="224">
        <f t="shared" si="0"/>
        <v>0.05</v>
      </c>
    </row>
    <row r="31" spans="1:13" ht="12.75" customHeight="1" x14ac:dyDescent="0.2">
      <c r="A31" s="199" t="s">
        <v>65</v>
      </c>
      <c r="B31" s="200"/>
      <c r="C31" s="200"/>
      <c r="D31" s="86">
        <v>0</v>
      </c>
      <c r="E31" s="101">
        <f>ROUND($D$31*(E29+E30)*20,0)/20</f>
        <v>0</v>
      </c>
      <c r="F31" s="101">
        <f>ROUND($D$31*(F29+F30)*20,0)/20</f>
        <v>0</v>
      </c>
      <c r="G31" s="54">
        <f>SUM(E31:F31)</f>
        <v>0</v>
      </c>
      <c r="L31" s="13">
        <f t="shared" si="1"/>
        <v>3.4999999999999996E-2</v>
      </c>
      <c r="M31" s="224">
        <f t="shared" si="0"/>
        <v>0.05</v>
      </c>
    </row>
    <row r="32" spans="1:13" x14ac:dyDescent="0.2">
      <c r="A32" s="199" t="s">
        <v>75</v>
      </c>
      <c r="B32" s="200"/>
      <c r="C32" s="200"/>
      <c r="D32" s="86">
        <v>0</v>
      </c>
      <c r="E32" s="101">
        <f>ROUND(((E29+E30)-E31)*$D$32*20,0)/20</f>
        <v>0</v>
      </c>
      <c r="F32" s="101">
        <f>ROUND(((F29+F30)-F31)*$D$32*20,0)/20</f>
        <v>0</v>
      </c>
      <c r="G32" s="54">
        <f>+F32+E32</f>
        <v>0</v>
      </c>
      <c r="L32" s="13">
        <f t="shared" si="1"/>
        <v>3.7499999999999999E-2</v>
      </c>
      <c r="M32" s="224">
        <f t="shared" si="0"/>
        <v>0.05</v>
      </c>
    </row>
    <row r="33" spans="1:13" x14ac:dyDescent="0.2">
      <c r="A33" s="189" t="s">
        <v>68</v>
      </c>
      <c r="B33" s="190"/>
      <c r="C33" s="190"/>
      <c r="D33" s="106"/>
      <c r="E33" s="55">
        <f>(E29+E30)-E31-E32</f>
        <v>0</v>
      </c>
      <c r="F33" s="55">
        <f>(F29+F30)-F31-F32</f>
        <v>0</v>
      </c>
      <c r="G33" s="54">
        <f t="shared" si="2"/>
        <v>0</v>
      </c>
      <c r="L33" s="13">
        <f t="shared" si="1"/>
        <v>0.04</v>
      </c>
      <c r="M33" s="224">
        <f t="shared" si="0"/>
        <v>0.05</v>
      </c>
    </row>
    <row r="34" spans="1:13" x14ac:dyDescent="0.2">
      <c r="A34" s="199" t="s">
        <v>66</v>
      </c>
      <c r="B34" s="200"/>
      <c r="C34" s="200"/>
      <c r="D34" s="102"/>
      <c r="E34" s="55">
        <v>11000</v>
      </c>
      <c r="F34" s="55">
        <v>25000</v>
      </c>
      <c r="G34" s="54">
        <f>SUM(E34:F34)</f>
        <v>36000</v>
      </c>
      <c r="L34" s="13">
        <f t="shared" si="1"/>
        <v>4.2500000000000003E-2</v>
      </c>
      <c r="M34" s="224">
        <f t="shared" si="0"/>
        <v>0.05</v>
      </c>
    </row>
    <row r="35" spans="1:13" x14ac:dyDescent="0.2">
      <c r="A35" s="199" t="s">
        <v>65</v>
      </c>
      <c r="B35" s="200"/>
      <c r="C35" s="200"/>
      <c r="D35" s="86">
        <v>0</v>
      </c>
      <c r="E35" s="101">
        <f>$D$35*E34</f>
        <v>0</v>
      </c>
      <c r="F35" s="101">
        <f>$D$35*F34</f>
        <v>0</v>
      </c>
      <c r="G35" s="54">
        <f t="shared" si="2"/>
        <v>0</v>
      </c>
      <c r="L35" s="13">
        <f t="shared" si="1"/>
        <v>4.5000000000000005E-2</v>
      </c>
      <c r="M35" s="224">
        <f t="shared" si="0"/>
        <v>0.05</v>
      </c>
    </row>
    <row r="36" spans="1:13" x14ac:dyDescent="0.2">
      <c r="A36" s="199" t="s">
        <v>67</v>
      </c>
      <c r="B36" s="200"/>
      <c r="C36" s="200"/>
      <c r="D36" s="104"/>
      <c r="E36" s="55">
        <f>E34-E35</f>
        <v>11000</v>
      </c>
      <c r="F36" s="55">
        <f>F34-F35</f>
        <v>25000</v>
      </c>
      <c r="G36" s="54">
        <f t="shared" si="2"/>
        <v>36000</v>
      </c>
      <c r="L36" s="13">
        <f t="shared" si="1"/>
        <v>4.7500000000000007E-2</v>
      </c>
      <c r="M36" s="224">
        <f t="shared" si="0"/>
        <v>0.05</v>
      </c>
    </row>
    <row r="37" spans="1:13" s="27" customFormat="1" ht="14.25" x14ac:dyDescent="0.3">
      <c r="A37" s="207" t="s">
        <v>72</v>
      </c>
      <c r="B37" s="208"/>
      <c r="C37" s="208"/>
      <c r="D37" s="130"/>
      <c r="E37" s="131">
        <f>E33+E36</f>
        <v>11000</v>
      </c>
      <c r="F37" s="131">
        <f>F33+F36</f>
        <v>25000</v>
      </c>
      <c r="G37" s="131">
        <f t="shared" si="2"/>
        <v>36000</v>
      </c>
      <c r="L37" s="13">
        <f t="shared" si="1"/>
        <v>5.000000000000001E-2</v>
      </c>
      <c r="M37" s="224">
        <f t="shared" si="0"/>
        <v>0.05</v>
      </c>
    </row>
    <row r="38" spans="1:13" x14ac:dyDescent="0.2">
      <c r="A38" s="98" t="s">
        <v>64</v>
      </c>
      <c r="B38" s="99"/>
      <c r="C38" s="99"/>
      <c r="D38" s="75">
        <v>0</v>
      </c>
      <c r="E38" s="55">
        <f>$D$38*E37</f>
        <v>0</v>
      </c>
      <c r="F38" s="55">
        <f>$D$38*F37</f>
        <v>0</v>
      </c>
      <c r="G38" s="54">
        <f t="shared" si="2"/>
        <v>0</v>
      </c>
      <c r="L38" s="13">
        <f t="shared" si="1"/>
        <v>5.2500000000000012E-2</v>
      </c>
      <c r="M38" s="224">
        <f t="shared" si="0"/>
        <v>0.05</v>
      </c>
    </row>
    <row r="39" spans="1:13" x14ac:dyDescent="0.2">
      <c r="A39" s="98" t="s">
        <v>69</v>
      </c>
      <c r="B39" s="99"/>
      <c r="C39" s="99"/>
      <c r="D39" s="28"/>
      <c r="E39" s="54">
        <f>E37-E38</f>
        <v>11000</v>
      </c>
      <c r="F39" s="54">
        <f>F37-F38</f>
        <v>25000</v>
      </c>
      <c r="G39" s="54">
        <f t="shared" si="2"/>
        <v>36000</v>
      </c>
      <c r="L39" s="13">
        <f t="shared" si="1"/>
        <v>5.5000000000000014E-2</v>
      </c>
      <c r="M39" s="224">
        <f t="shared" si="0"/>
        <v>0.05</v>
      </c>
    </row>
    <row r="40" spans="1:13" x14ac:dyDescent="0.2">
      <c r="A40" s="189" t="s">
        <v>70</v>
      </c>
      <c r="B40" s="190"/>
      <c r="C40" s="190"/>
      <c r="D40" s="110">
        <v>7.6999999999999999E-2</v>
      </c>
      <c r="E40" s="55">
        <f>$D$40*E39</f>
        <v>847</v>
      </c>
      <c r="F40" s="55">
        <f>$D$40*F39</f>
        <v>1925</v>
      </c>
      <c r="G40" s="54">
        <f t="shared" si="2"/>
        <v>2772</v>
      </c>
      <c r="L40" s="13">
        <f t="shared" si="1"/>
        <v>5.7500000000000016E-2</v>
      </c>
    </row>
    <row r="41" spans="1:13" x14ac:dyDescent="0.2">
      <c r="A41" s="108" t="s">
        <v>76</v>
      </c>
      <c r="B41" s="109"/>
      <c r="C41" s="109"/>
      <c r="D41" s="107"/>
      <c r="E41" s="103">
        <v>0</v>
      </c>
      <c r="F41" s="103">
        <v>0</v>
      </c>
      <c r="G41" s="103">
        <v>0</v>
      </c>
      <c r="L41" s="13">
        <f t="shared" si="1"/>
        <v>6.0000000000000019E-2</v>
      </c>
    </row>
    <row r="42" spans="1:13" s="105" customFormat="1" ht="15" thickBot="1" x14ac:dyDescent="0.35">
      <c r="A42" s="191" t="s">
        <v>71</v>
      </c>
      <c r="B42" s="192"/>
      <c r="C42" s="192"/>
      <c r="D42" s="132"/>
      <c r="E42" s="133">
        <f>SUM(E39:E41)</f>
        <v>11847</v>
      </c>
      <c r="F42" s="133">
        <f>SUM(F39:F41)</f>
        <v>26925</v>
      </c>
      <c r="G42" s="133">
        <f>SUM(G39:G41)</f>
        <v>38772</v>
      </c>
      <c r="L42" s="13">
        <f t="shared" si="1"/>
        <v>6.2500000000000014E-2</v>
      </c>
    </row>
    <row r="43" spans="1:13" s="27" customFormat="1" ht="13.5" thickTop="1" x14ac:dyDescent="0.2">
      <c r="A43" s="42"/>
      <c r="B43" s="43"/>
      <c r="C43" s="43"/>
      <c r="D43" s="26"/>
      <c r="E43" s="63"/>
      <c r="F43" s="45"/>
      <c r="G43" s="46"/>
      <c r="L43" s="13">
        <f t="shared" si="1"/>
        <v>6.5000000000000016E-2</v>
      </c>
    </row>
    <row r="44" spans="1:13" s="27" customFormat="1" ht="14.25" x14ac:dyDescent="0.3">
      <c r="A44" s="134" t="s">
        <v>62</v>
      </c>
      <c r="B44" s="135"/>
      <c r="C44" s="135"/>
      <c r="D44" s="26"/>
      <c r="E44" s="63"/>
      <c r="F44" s="45"/>
      <c r="G44" s="46"/>
      <c r="L44" s="13">
        <f t="shared" si="1"/>
        <v>6.7500000000000018E-2</v>
      </c>
    </row>
    <row r="45" spans="1:13" x14ac:dyDescent="0.2">
      <c r="A45" s="29"/>
      <c r="B45" s="30"/>
      <c r="C45" s="31"/>
      <c r="D45" s="31"/>
      <c r="E45" s="64"/>
      <c r="F45" s="30"/>
      <c r="G45" s="32"/>
      <c r="L45" s="13">
        <f t="shared" si="1"/>
        <v>7.0000000000000021E-2</v>
      </c>
    </row>
    <row r="46" spans="1:13" x14ac:dyDescent="0.2">
      <c r="L46" s="13">
        <f t="shared" si="1"/>
        <v>7.2500000000000023E-2</v>
      </c>
    </row>
    <row r="48" spans="1:13" x14ac:dyDescent="0.2">
      <c r="A48" s="80"/>
    </row>
    <row r="49" spans="1:5" x14ac:dyDescent="0.2">
      <c r="C49" s="87"/>
    </row>
    <row r="52" spans="1:5" x14ac:dyDescent="0.2">
      <c r="A52" s="13" t="s">
        <v>46</v>
      </c>
      <c r="D52" s="44"/>
      <c r="E52" s="65" t="s">
        <v>47</v>
      </c>
    </row>
  </sheetData>
  <sheetProtection algorithmName="SHA-512" hashValue="6ns11nqBf3y5mEXln9oz2wAzL9cBbQ5fdyRN7RcJQEWE1t+QVh33e3AOpk+kQDyeMPxB8HMP8eTcYGOzK/BFTQ==" saltValue="VGybdcmVwZwS8Na9H7k8fg==" spinCount="100000" sheet="1" selectLockedCells="1"/>
  <mergeCells count="32">
    <mergeCell ref="A1:C1"/>
    <mergeCell ref="A2:C2"/>
    <mergeCell ref="A3:C4"/>
    <mergeCell ref="A5:A7"/>
    <mergeCell ref="B5:C5"/>
    <mergeCell ref="B6:C6"/>
    <mergeCell ref="B8:C8"/>
    <mergeCell ref="B9:C9"/>
    <mergeCell ref="A12:A14"/>
    <mergeCell ref="B12:C12"/>
    <mergeCell ref="B13:C13"/>
    <mergeCell ref="A15:A17"/>
    <mergeCell ref="B15:C15"/>
    <mergeCell ref="B16:C16"/>
    <mergeCell ref="A18:A20"/>
    <mergeCell ref="B18:C18"/>
    <mergeCell ref="B19:C19"/>
    <mergeCell ref="A21:A23"/>
    <mergeCell ref="B21:C21"/>
    <mergeCell ref="B22:C22"/>
    <mergeCell ref="A36:C36"/>
    <mergeCell ref="A37:C37"/>
    <mergeCell ref="A30:C30"/>
    <mergeCell ref="A40:C40"/>
    <mergeCell ref="A42:C42"/>
    <mergeCell ref="A26:C27"/>
    <mergeCell ref="A29:C29"/>
    <mergeCell ref="A35:C35"/>
    <mergeCell ref="A34:C34"/>
    <mergeCell ref="A31:C31"/>
    <mergeCell ref="A33:C33"/>
    <mergeCell ref="A32:C32"/>
  </mergeCells>
  <pageMargins left="0.70866141732283472" right="0.59055118110236227" top="1.2598425196850394" bottom="0.78740157480314965" header="0.31496062992125984" footer="0.31496062992125984"/>
  <pageSetup paperSize="9" scale="88" orientation="portrait" r:id="rId1"/>
  <headerFooter>
    <oddHeader xml:space="preserve">&amp;L&amp;G&amp;R&amp;10Bülach Nord, Schaffhauserstrasse 2./3. Etappe
Teil C: Angaben des Anbieters - Formular Preisangebot
</oddHeader>
    <oddFooter>&amp;L&amp;8&amp;F&amp;R&amp;8 3/3</oddFooter>
  </headerFooter>
  <ignoredErrors>
    <ignoredError sqref="G32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Stundenverteilung Etp. 2</vt:lpstr>
      <vt:lpstr>Stundenverteilung Etp. 3</vt:lpstr>
      <vt:lpstr>Zusammenstellung </vt:lpstr>
      <vt:lpstr>'Stundenverteilung Etp. 2'!Druckbereich</vt:lpstr>
      <vt:lpstr>'Stundenverteilung Etp. 3'!Druckbereich</vt:lpstr>
      <vt:lpstr>'Zusammenstellung '!Druckbereich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Huser Marcel</dc:creator>
  <cp:lastModifiedBy>Scheurer Juerg</cp:lastModifiedBy>
  <cp:lastPrinted>2019-01-31T15:10:08Z</cp:lastPrinted>
  <dcterms:created xsi:type="dcterms:W3CDTF">2009-11-10T15:30:15Z</dcterms:created>
  <dcterms:modified xsi:type="dcterms:W3CDTF">2019-02-06T12:47:15Z</dcterms:modified>
</cp:coreProperties>
</file>